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UX TESORERIA\Desktop\TESORERIA TRANSPARENCIA TEPA\TRANSPARENCIA 2025\PRIMER TRIMESTRE\ARCHIVOS QUE FALTAN\"/>
    </mc:Choice>
  </mc:AlternateContent>
  <bookViews>
    <workbookView xWindow="0" yWindow="0" windowWidth="20490" windowHeight="7635"/>
  </bookViews>
  <sheets>
    <sheet name="Reporte de Formatos" sheetId="1" r:id="rId1"/>
    <sheet name="Hidden_1" sheetId="2" r:id="rId2"/>
    <sheet name="Hidden_2" sheetId="3" r:id="rId3"/>
    <sheet name="Tabla_564808" sheetId="4" r:id="rId4"/>
    <sheet name="Tabla_564795" sheetId="5" r:id="rId5"/>
    <sheet name="Tabla_564809" sheetId="6" r:id="rId6"/>
    <sheet name="Tabla_564779" sheetId="7" r:id="rId7"/>
    <sheet name="Tabla_564799" sheetId="8" r:id="rId8"/>
    <sheet name="Tabla_564786" sheetId="9" r:id="rId9"/>
    <sheet name="Tabla_564796" sheetId="10" r:id="rId10"/>
    <sheet name="Tabla_564787" sheetId="11" r:id="rId11"/>
    <sheet name="Tabla_564788" sheetId="12" r:id="rId12"/>
    <sheet name="Tabla_564806" sheetId="13" r:id="rId13"/>
    <sheet name="Tabla_564810" sheetId="14" r:id="rId14"/>
    <sheet name="Tabla_564807" sheetId="15" r:id="rId15"/>
    <sheet name="Tabla_564811" sheetId="16" r:id="rId16"/>
  </sheets>
  <definedNames>
    <definedName name="Hidden_13">Hidden_1!$A$1:$A$11</definedName>
    <definedName name="Hidden_211">Hidden_2!$A$1:$A$2</definedName>
  </definedNames>
  <calcPr calcId="152511"/>
</workbook>
</file>

<file path=xl/calcChain.xml><?xml version="1.0" encoding="utf-8"?>
<calcChain xmlns="http://schemas.openxmlformats.org/spreadsheetml/2006/main">
  <c r="D58" i="6" l="1"/>
  <c r="C58" i="6"/>
  <c r="D57" i="6"/>
  <c r="C57" i="6"/>
  <c r="D56" i="6"/>
  <c r="C56" i="6"/>
  <c r="D55" i="6"/>
  <c r="C55" i="6"/>
  <c r="D54" i="6"/>
  <c r="C54" i="6"/>
  <c r="D53" i="6"/>
  <c r="C53" i="6"/>
  <c r="D52" i="6"/>
  <c r="C52" i="6"/>
  <c r="D51" i="6"/>
  <c r="C51" i="6"/>
  <c r="D50" i="6"/>
  <c r="C50" i="6"/>
  <c r="D49" i="6"/>
  <c r="C49" i="6"/>
  <c r="D48" i="6"/>
  <c r="C48" i="6"/>
  <c r="D47" i="6"/>
  <c r="C47" i="6"/>
  <c r="D46" i="6"/>
  <c r="C46" i="6"/>
  <c r="D45" i="6"/>
  <c r="C45" i="6"/>
  <c r="D44" i="6"/>
  <c r="C44" i="6"/>
  <c r="D43" i="6"/>
  <c r="C43" i="6"/>
  <c r="D42" i="6"/>
  <c r="C42" i="6"/>
  <c r="D41" i="6"/>
  <c r="C41" i="6"/>
  <c r="D40" i="6"/>
  <c r="C40" i="6"/>
  <c r="D39" i="6"/>
  <c r="C39" i="6"/>
  <c r="D38" i="6"/>
  <c r="C38" i="6"/>
  <c r="D37" i="6"/>
  <c r="C37" i="6"/>
  <c r="D36" i="6"/>
  <c r="C36" i="6"/>
  <c r="D35" i="6"/>
  <c r="C35" i="6"/>
  <c r="D34" i="6"/>
  <c r="C34" i="6"/>
  <c r="D33" i="6"/>
  <c r="C33" i="6"/>
  <c r="D32" i="6"/>
  <c r="C32" i="6"/>
  <c r="D31" i="6"/>
  <c r="C31" i="6"/>
  <c r="D30" i="6"/>
  <c r="C30" i="6"/>
  <c r="D29" i="6"/>
  <c r="C29" i="6"/>
  <c r="D28" i="6"/>
  <c r="C28" i="6"/>
  <c r="D27" i="6"/>
  <c r="C27" i="6"/>
  <c r="D26" i="6"/>
  <c r="C26" i="6"/>
  <c r="D25" i="6"/>
  <c r="C25" i="6"/>
  <c r="D24" i="6"/>
  <c r="C24" i="6"/>
  <c r="D23" i="6"/>
  <c r="C23" i="6"/>
  <c r="D22" i="6"/>
  <c r="C22" i="6"/>
  <c r="D21" i="6"/>
  <c r="C21" i="6"/>
  <c r="D20" i="6"/>
  <c r="C20" i="6"/>
  <c r="D19" i="6"/>
  <c r="C19" i="6"/>
  <c r="D18" i="6"/>
  <c r="C18" i="6"/>
  <c r="D17" i="6"/>
  <c r="C17" i="6"/>
  <c r="D16" i="6"/>
  <c r="C16" i="6"/>
  <c r="D15" i="6"/>
  <c r="C15" i="6"/>
  <c r="D14" i="6"/>
  <c r="C14" i="6"/>
  <c r="D13" i="6"/>
  <c r="C13" i="6"/>
  <c r="D12" i="6"/>
  <c r="C12" i="6"/>
  <c r="D11" i="6"/>
  <c r="C11" i="6"/>
  <c r="D10" i="6"/>
  <c r="C10" i="6"/>
  <c r="D9" i="6"/>
  <c r="C9" i="6"/>
  <c r="D8" i="6"/>
  <c r="C8" i="6"/>
  <c r="D7" i="6"/>
  <c r="C7" i="6"/>
  <c r="D6" i="6"/>
  <c r="C6" i="6"/>
  <c r="D5" i="6"/>
  <c r="C5" i="6"/>
  <c r="D4" i="6"/>
  <c r="C4" i="6"/>
  <c r="O62" i="1"/>
  <c r="O61" i="1"/>
  <c r="O60" i="1"/>
  <c r="O59" i="1"/>
  <c r="O58" i="1"/>
  <c r="O57" i="1"/>
  <c r="O56" i="1"/>
  <c r="O55" i="1"/>
  <c r="O54" i="1"/>
  <c r="O53" i="1"/>
  <c r="O52" i="1"/>
  <c r="O51" i="1"/>
  <c r="O50" i="1"/>
  <c r="O49" i="1"/>
  <c r="O48" i="1"/>
  <c r="O47" i="1"/>
  <c r="O46" i="1"/>
  <c r="O45" i="1"/>
  <c r="O44" i="1"/>
  <c r="O43" i="1"/>
  <c r="O42" i="1"/>
  <c r="O41" i="1"/>
  <c r="O40" i="1"/>
  <c r="O39" i="1"/>
  <c r="O38" i="1"/>
  <c r="O37" i="1"/>
  <c r="O36" i="1"/>
  <c r="O35" i="1"/>
  <c r="O34" i="1"/>
  <c r="O33" i="1"/>
  <c r="O32" i="1"/>
  <c r="O31" i="1"/>
  <c r="O30" i="1"/>
  <c r="O29" i="1"/>
  <c r="O28" i="1"/>
  <c r="O27" i="1"/>
  <c r="O26" i="1"/>
  <c r="O25" i="1"/>
  <c r="O24" i="1"/>
  <c r="O23" i="1"/>
  <c r="O22" i="1"/>
  <c r="O21" i="1"/>
  <c r="O20" i="1"/>
  <c r="O19" i="1"/>
  <c r="O18" i="1"/>
  <c r="O17" i="1"/>
  <c r="O16" i="1"/>
  <c r="O15" i="1"/>
  <c r="O14" i="1"/>
  <c r="O13" i="1"/>
  <c r="O12" i="1"/>
  <c r="O11" i="1"/>
  <c r="O10" i="1"/>
  <c r="O9" i="1"/>
  <c r="O8"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alcChain>
</file>

<file path=xl/sharedStrings.xml><?xml version="1.0" encoding="utf-8"?>
<sst xmlns="http://schemas.openxmlformats.org/spreadsheetml/2006/main" count="3002" uniqueCount="419">
  <si>
    <t>58318</t>
  </si>
  <si>
    <t>TÍTULO</t>
  </si>
  <si>
    <t>NOMBRE CORTO</t>
  </si>
  <si>
    <t>DESCRIPCIÓN</t>
  </si>
  <si>
    <t>Remuneraciones brutas y netas de todas las personas servidoras públicas de base y de confianza</t>
  </si>
  <si>
    <t>LTAIPVIL15VIIIa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</si>
  <si>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</si>
  <si>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</si>
  <si>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</si>
  <si>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</si>
  <si>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</si>
  <si>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</si>
  <si>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</si>
  <si>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</si>
  <si>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</si>
  <si>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564789</t>
  </si>
  <si>
    <t>564801</t>
  </si>
  <si>
    <t>564781</t>
  </si>
  <si>
    <t>564802</t>
  </si>
  <si>
    <t>564803</t>
  </si>
  <si>
    <t>564784</t>
  </si>
  <si>
    <t>564790</t>
  </si>
  <si>
    <t>564791</t>
  </si>
  <si>
    <t>564792</t>
  </si>
  <si>
    <t>564785</t>
  </si>
  <si>
    <t>564782</t>
  </si>
  <si>
    <t>572043</t>
  </si>
  <si>
    <t>564804</t>
  </si>
  <si>
    <t>564805</t>
  </si>
  <si>
    <t>564794</t>
  </si>
  <si>
    <t>564783</t>
  </si>
  <si>
    <t>564808</t>
  </si>
  <si>
    <t>564795</t>
  </si>
  <si>
    <t>564809</t>
  </si>
  <si>
    <t>564779</t>
  </si>
  <si>
    <t>564799</t>
  </si>
  <si>
    <t>564786</t>
  </si>
  <si>
    <t>564796</t>
  </si>
  <si>
    <t>564787</t>
  </si>
  <si>
    <t>564788</t>
  </si>
  <si>
    <t>564806</t>
  </si>
  <si>
    <t>564810</t>
  </si>
  <si>
    <t>564807</t>
  </si>
  <si>
    <t>564811</t>
  </si>
  <si>
    <t>564797</t>
  </si>
  <si>
    <t>564800</t>
  </si>
  <si>
    <t>564780</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</si>
  <si>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</si>
  <si>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</si>
  <si>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</si>
  <si>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</si>
  <si>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</si>
  <si>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</si>
  <si>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</si>
  <si>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</si>
  <si>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</si>
  <si>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</si>
  <si>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</si>
  <si>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</si>
  <si>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01/04/2023 -&gt;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</si>
  <si>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</si>
  <si>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</si>
  <si>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</si>
  <si>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</si>
  <si>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Tabla_564808</t>
  </si>
  <si>
    <t>Percepciones adicionales en especie y su periodicidad 
Tabla_564795</t>
  </si>
  <si>
    <t>Ingresos, monto bruto y neto, tipo de moneda y su periodicidad 
Tabla_564809</t>
  </si>
  <si>
    <t>Sistemas de compensación, monto bruto y neto, tipo de moneda y su periodicidad 
Tabla_564779</t>
  </si>
  <si>
    <t>Gratificaciones, monto bruto y neto, tipo de moneda y su periodicidad 
Tabla_564799</t>
  </si>
  <si>
    <t>Primas, monto bruto y neto, tipo de moneda y su periodicidad 
Tabla_564786</t>
  </si>
  <si>
    <t>Comisiones, monto bruto y neto, tipo de moneda y su periodicidad 
Tabla_564796</t>
  </si>
  <si>
    <t>Dietas, monto bruto y neto, tipo de moneda y su periodicidad 
Tabla_564787</t>
  </si>
  <si>
    <t>Bonos, monto bruto y neto, tipo de moneda y su periodicidad 
Tabla_564788</t>
  </si>
  <si>
    <t>Estímulos, monto bruto y neto, tipo de moneda y su periodicidad 
Tabla_564806</t>
  </si>
  <si>
    <t>Apoyos económicos, monto bruto y neto, tipo de moneda y su periodicidad 
Tabla_564810</t>
  </si>
  <si>
    <t>Prestaciones económicas, monto bruto y neto, tipo de moneda y su periodicidad 
Tabla_564807</t>
  </si>
  <si>
    <t>Prestaciones en especie y su periodicidad 
Tabla_564811</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</si>
  <si>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</si>
  <si>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</si>
  <si>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</si>
  <si>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</si>
  <si>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</si>
  <si>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</si>
  <si>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</si>
  <si>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</si>
  <si>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</si>
  <si>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</si>
  <si>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</si>
  <si>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</si>
  <si>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</si>
  <si>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</si>
  <si>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</si>
  <si>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</si>
  <si>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72561</t>
  </si>
  <si>
    <t>72562</t>
  </si>
  <si>
    <t>72563</t>
  </si>
  <si>
    <t>72564</t>
  </si>
  <si>
    <t>72565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</si>
  <si>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</si>
  <si>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</si>
  <si>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</si>
  <si>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</si>
  <si>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</si>
  <si>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</si>
  <si>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72539</t>
  </si>
  <si>
    <t>72540</t>
  </si>
  <si>
    <t>Descripción de las percepciones adicionales en especie</t>
  </si>
  <si>
    <t>Periodicidad de las percepciones adicionales en especie</t>
  </si>
  <si>
    <t>72568</t>
  </si>
  <si>
    <t>72569</t>
  </si>
  <si>
    <t>72570</t>
  </si>
  <si>
    <t>72566</t>
  </si>
  <si>
    <t>72567</t>
  </si>
  <si>
    <t xml:space="preserve">Denominación de los ingresos </t>
  </si>
  <si>
    <t>Monto bruto de los ingresos</t>
  </si>
  <si>
    <t>Monto neto de los ingresos</t>
  </si>
  <si>
    <t>Tipo de moneda de los ingresos</t>
  </si>
  <si>
    <t>Periodicidad de los ingresos</t>
  </si>
  <si>
    <t>72519</t>
  </si>
  <si>
    <t>72520</t>
  </si>
  <si>
    <t>72521</t>
  </si>
  <si>
    <t>72522</t>
  </si>
  <si>
    <t>72523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</si>
  <si>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</si>
  <si>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</si>
  <si>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</si>
  <si>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</si>
  <si>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</si>
  <si>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72546</t>
  </si>
  <si>
    <t>72547</t>
  </si>
  <si>
    <t>72548</t>
  </si>
  <si>
    <t>72549</t>
  </si>
  <si>
    <t>72550</t>
  </si>
  <si>
    <t>Denominación de las gratificaciones</t>
  </si>
  <si>
    <t>Monto bruto de las gratificaciones</t>
  </si>
  <si>
    <t>Monto neto de las gratificaciones</t>
  </si>
  <si>
    <t xml:space="preserve">Tipo de moneda de las gratificaciones </t>
  </si>
  <si>
    <t>Periodicidad de las gratificaciones</t>
  </si>
  <si>
    <t>72524</t>
  </si>
  <si>
    <t>72525</t>
  </si>
  <si>
    <t>72526</t>
  </si>
  <si>
    <t>72527</t>
  </si>
  <si>
    <t>72528</t>
  </si>
  <si>
    <t>Denominación de las primas</t>
  </si>
  <si>
    <t>Monto bruto de las primas</t>
  </si>
  <si>
    <t>Monto neto de las primas</t>
  </si>
  <si>
    <t xml:space="preserve">Tipo de moneda de las primas </t>
  </si>
  <si>
    <t>Periodicidad de las primas</t>
  </si>
  <si>
    <t>72541</t>
  </si>
  <si>
    <t>72542</t>
  </si>
  <si>
    <t>72543</t>
  </si>
  <si>
    <t>72544</t>
  </si>
  <si>
    <t>72545</t>
  </si>
  <si>
    <t>Denominación de las comisiones</t>
  </si>
  <si>
    <t>Monto bruto de las comisiones</t>
  </si>
  <si>
    <t>Monto neto de las comisiones</t>
  </si>
  <si>
    <t xml:space="preserve">Tipo de moneda de las comisiones </t>
  </si>
  <si>
    <t>Periodicidad de las comisiones</t>
  </si>
  <si>
    <t>72529</t>
  </si>
  <si>
    <t>72530</t>
  </si>
  <si>
    <t>72531</t>
  </si>
  <si>
    <t>72532</t>
  </si>
  <si>
    <t>72533</t>
  </si>
  <si>
    <t>Denominación de las dietas</t>
  </si>
  <si>
    <t>Monto bruto de las dietas</t>
  </si>
  <si>
    <t>Monto neto de las dietas</t>
  </si>
  <si>
    <t>Tipo de moneda de las dietas</t>
  </si>
  <si>
    <t>Periodicidad de las dietas</t>
  </si>
  <si>
    <t>72534</t>
  </si>
  <si>
    <t>72535</t>
  </si>
  <si>
    <t>72536</t>
  </si>
  <si>
    <t>72537</t>
  </si>
  <si>
    <t>72538</t>
  </si>
  <si>
    <t>Denominación de los bonos</t>
  </si>
  <si>
    <t>Monto bruto de los bonos</t>
  </si>
  <si>
    <t>Monto neto de los bonos</t>
  </si>
  <si>
    <t xml:space="preserve">Tipo de moneda de los bonos </t>
  </si>
  <si>
    <t>Periodicidad de los bonos</t>
  </si>
  <si>
    <t>72551</t>
  </si>
  <si>
    <t>72552</t>
  </si>
  <si>
    <t>72553</t>
  </si>
  <si>
    <t>72554</t>
  </si>
  <si>
    <t>72555</t>
  </si>
  <si>
    <t>Denominación de los estímulos</t>
  </si>
  <si>
    <t>Monto bruto de los estímulos</t>
  </si>
  <si>
    <t>Monto neto de los estímulos</t>
  </si>
  <si>
    <t xml:space="preserve">Tipo de moneda de los estímulos </t>
  </si>
  <si>
    <t>Periodicidad de los estímulos</t>
  </si>
  <si>
    <t>72571</t>
  </si>
  <si>
    <t>72572</t>
  </si>
  <si>
    <t>72573</t>
  </si>
  <si>
    <t>72574</t>
  </si>
  <si>
    <t>72575</t>
  </si>
  <si>
    <t>Denominación de los apoyos económicos</t>
  </si>
  <si>
    <t>Monto bruto de los apoyos económicos</t>
  </si>
  <si>
    <t>Monto neto de los apoyos económicos</t>
  </si>
  <si>
    <t xml:space="preserve">Tipo de moneda de los apoyos económicos </t>
  </si>
  <si>
    <t>Periodicidad de los apoyos económicos</t>
  </si>
  <si>
    <t>72556</t>
  </si>
  <si>
    <t>72557</t>
  </si>
  <si>
    <t>72558</t>
  </si>
  <si>
    <t>72559</t>
  </si>
  <si>
    <t>72560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</si>
  <si>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</si>
  <si>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</si>
  <si>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</si>
  <si>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</si>
  <si>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</si>
  <si>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72576</t>
  </si>
  <si>
    <t>72577</t>
  </si>
  <si>
    <t>Descripción de las prestaciones en especie</t>
  </si>
  <si>
    <t>Periodicidad de las prestaciones en especie</t>
  </si>
  <si>
    <t>PRESIDENTE MUNICIPAL</t>
  </si>
  <si>
    <t>SINDICA UNICA MUNICIPAL</t>
  </si>
  <si>
    <t>REGIDOR UNICO</t>
  </si>
  <si>
    <t>SECRETARIO PARTICULAR PRESIDENCIA</t>
  </si>
  <si>
    <t>INVESTIGACION</t>
  </si>
  <si>
    <t>AUXILIAR DE SECRETARIA</t>
  </si>
  <si>
    <t>TITULAR DE TRANSPARENCIA</t>
  </si>
  <si>
    <t>OFICIAL MAYOR</t>
  </si>
  <si>
    <t>INTENDENTE</t>
  </si>
  <si>
    <t>TESORERA MUNICIPAL</t>
  </si>
  <si>
    <t>CONTADOR GENERAL</t>
  </si>
  <si>
    <t>COORDINADOR DE SERVICIOS GENERALES</t>
  </si>
  <si>
    <t>DIRECTOR DE FOMENTO AGROPECUARIO</t>
  </si>
  <si>
    <t>DIRECTOR DE CATASTRO</t>
  </si>
  <si>
    <t>DIRECTORA DEL DIF</t>
  </si>
  <si>
    <t>CHOFER DEL DIF</t>
  </si>
  <si>
    <t>SECRETARIA DEL AYUNTAMIENTO</t>
  </si>
  <si>
    <t>PROCURADORA DEL DEFENSA DEL MENOR</t>
  </si>
  <si>
    <t>DIRECTOR DE COMUDE</t>
  </si>
  <si>
    <t>ENCARGADA RAMO 033</t>
  </si>
  <si>
    <t>DIRECTOR DE OBRAS PUBLICAS</t>
  </si>
  <si>
    <t>AUXILIAR DE OBRAS PUBLICAS</t>
  </si>
  <si>
    <t>AUXILIAR DE REGISTRO CIVIL</t>
  </si>
  <si>
    <t>BIBLIOTECA TEPATLAXCO</t>
  </si>
  <si>
    <t>ENCARGADO PARQUES Y JARDINES</t>
  </si>
  <si>
    <t>CONTRALOR MUNICIPAL</t>
  </si>
  <si>
    <t>SUBSTANCIACION</t>
  </si>
  <si>
    <t>AUXILIAR DE LIMPIA PUBLICA</t>
  </si>
  <si>
    <t>AUXILIAR VIVERO</t>
  </si>
  <si>
    <t>SUPERVISOR DE OBRAS PUBLICAS</t>
  </si>
  <si>
    <t>DIRECTORA DEL IMM</t>
  </si>
  <si>
    <t>ENCARGADO DE LIMPIA PUBLICA</t>
  </si>
  <si>
    <t>CAIC DIF</t>
  </si>
  <si>
    <t>AUXILIAR DE SERVICIOS GENERALES</t>
  </si>
  <si>
    <t>DIRECTOR COMUNICACIÓN SOCIAL</t>
  </si>
  <si>
    <t>OFICIAL DEL REGISTRO CIVL</t>
  </si>
  <si>
    <t>SIPINA</t>
  </si>
  <si>
    <t>RECEPCIONISTA</t>
  </si>
  <si>
    <t>CHOFER</t>
  </si>
  <si>
    <t>CCA TENEJAPA</t>
  </si>
  <si>
    <t>COCINERA</t>
  </si>
  <si>
    <t>AUXILIAR</t>
  </si>
  <si>
    <t>ENCARGADO DEL PARQUE VEHICULAR</t>
  </si>
  <si>
    <t>ENCARGADO DE INGRESOS</t>
  </si>
  <si>
    <t>ASESOR</t>
  </si>
  <si>
    <t>AUXILIAR DE COMUNICACIÓN SOCIAL</t>
  </si>
  <si>
    <t>CCA EL TRIUNFO</t>
  </si>
  <si>
    <t>PRESIDENTE</t>
  </si>
  <si>
    <t>PRESIDENCIA</t>
  </si>
  <si>
    <t>JIMMY JONATHAN</t>
  </si>
  <si>
    <t>SINDICA</t>
  </si>
  <si>
    <t>SINDICATURA</t>
  </si>
  <si>
    <t>JUSTINA</t>
  </si>
  <si>
    <t>REGIDOR</t>
  </si>
  <si>
    <t>REGIDURIA</t>
  </si>
  <si>
    <t>BERNARDO</t>
  </si>
  <si>
    <t>SECRETARIO</t>
  </si>
  <si>
    <t>ARTEMIO ABRAHAM</t>
  </si>
  <si>
    <t>CONTRALORIA</t>
  </si>
  <si>
    <t>JOSE ENRIQUE</t>
  </si>
  <si>
    <t>SECRETARIA</t>
  </si>
  <si>
    <t>MARIA CONCEPCION</t>
  </si>
  <si>
    <t>TITULAR</t>
  </si>
  <si>
    <t>TRANSPARENCIA</t>
  </si>
  <si>
    <t>CLAUDIA</t>
  </si>
  <si>
    <t>OFICIAL</t>
  </si>
  <si>
    <t>OFICIALIA MAYOR</t>
  </si>
  <si>
    <t xml:space="preserve">HERMELINDA IRMA </t>
  </si>
  <si>
    <t>INTENDENCIA</t>
  </si>
  <si>
    <t>ROSENDA</t>
  </si>
  <si>
    <t>MARIA EUGENIA</t>
  </si>
  <si>
    <t>TESORERA</t>
  </si>
  <si>
    <t>TESORERIA</t>
  </si>
  <si>
    <t>JUANA IRMA</t>
  </si>
  <si>
    <t>CONTADOR</t>
  </si>
  <si>
    <t>LAURENCIO</t>
  </si>
  <si>
    <t>COORDINADOR</t>
  </si>
  <si>
    <t>GOBERNACION</t>
  </si>
  <si>
    <t>ADRIAN</t>
  </si>
  <si>
    <t>DIRECTOR</t>
  </si>
  <si>
    <t>FOMENTO AGROPECUARIO</t>
  </si>
  <si>
    <t>CRISTIAN ANTONIO</t>
  </si>
  <si>
    <t>FERNANDO</t>
  </si>
  <si>
    <t>DIRECTORA</t>
  </si>
  <si>
    <t>DIF</t>
  </si>
  <si>
    <t>DORA</t>
  </si>
  <si>
    <t>SILVINA</t>
  </si>
  <si>
    <t>PROCURADORA</t>
  </si>
  <si>
    <t>ANA CECILIA</t>
  </si>
  <si>
    <t>DESARROLLO SOCIAL</t>
  </si>
  <si>
    <t>ANGEL</t>
  </si>
  <si>
    <t>ENCARGADA</t>
  </si>
  <si>
    <t>OBRAS PUBLICAS</t>
  </si>
  <si>
    <t>KAREN EDITH</t>
  </si>
  <si>
    <t>CRISTOPHER JACOB</t>
  </si>
  <si>
    <t>PABLO</t>
  </si>
  <si>
    <t>MAYRA</t>
  </si>
  <si>
    <t>ENCARGADO</t>
  </si>
  <si>
    <t>PARQUES Y JARDINES</t>
  </si>
  <si>
    <t>JUAN PABLO</t>
  </si>
  <si>
    <t>CONTRALOR</t>
  </si>
  <si>
    <t>ELIFAZ</t>
  </si>
  <si>
    <t>LIMPIA PUBLICA</t>
  </si>
  <si>
    <t>LUIS ANDRES</t>
  </si>
  <si>
    <t>MARTIN</t>
  </si>
  <si>
    <t>CARLOS</t>
  </si>
  <si>
    <t>SUPERVISOR</t>
  </si>
  <si>
    <t>ANGEL RAUL</t>
  </si>
  <si>
    <t xml:space="preserve"> INSTITUTO DE LA MUJER</t>
  </si>
  <si>
    <t>MARIA ELISABETH</t>
  </si>
  <si>
    <t>JUAN</t>
  </si>
  <si>
    <t xml:space="preserve">CRISTINA </t>
  </si>
  <si>
    <t>SERVICIOS GENERALES</t>
  </si>
  <si>
    <t>JORGE</t>
  </si>
  <si>
    <t>JESUS ALONSO</t>
  </si>
  <si>
    <t>YANETH DEL ROSARIO</t>
  </si>
  <si>
    <t>ALEYDID</t>
  </si>
  <si>
    <t>ROBERTO</t>
  </si>
  <si>
    <t>JOSUANY</t>
  </si>
  <si>
    <t>MARIA DEL PILAR</t>
  </si>
  <si>
    <t>MAYRA REGINA</t>
  </si>
  <si>
    <t>ANAYELI</t>
  </si>
  <si>
    <t>ADOLFO</t>
  </si>
  <si>
    <t>DANIEL</t>
  </si>
  <si>
    <t>VICTOR MANUEL</t>
  </si>
  <si>
    <t xml:space="preserve">MARIA ARELI </t>
  </si>
  <si>
    <t>GRISELDA</t>
  </si>
  <si>
    <t>GERARDO</t>
  </si>
  <si>
    <t>ZUÑIGA</t>
  </si>
  <si>
    <t>RINCON</t>
  </si>
  <si>
    <t>PEÑA</t>
  </si>
  <si>
    <t>HERNANDEZ</t>
  </si>
  <si>
    <t>ROMERO</t>
  </si>
  <si>
    <t>ALTAMIRANO</t>
  </si>
  <si>
    <t>CERVANTES</t>
  </si>
  <si>
    <t>RUIZ</t>
  </si>
  <si>
    <t>FENTANES</t>
  </si>
  <si>
    <t>GARCIA</t>
  </si>
  <si>
    <t>MUÑOZ</t>
  </si>
  <si>
    <t>GOMEZ</t>
  </si>
  <si>
    <t>GALLEGOS</t>
  </si>
  <si>
    <t>RODRIGUEZ</t>
  </si>
  <si>
    <t>REYES</t>
  </si>
  <si>
    <t>HUERTA</t>
  </si>
  <si>
    <t>FERNANDEZ</t>
  </si>
  <si>
    <t>CASTILLO</t>
  </si>
  <si>
    <t>AMECA</t>
  </si>
  <si>
    <t>MORALES</t>
  </si>
  <si>
    <t xml:space="preserve">PERALTA </t>
  </si>
  <si>
    <t>PALMA</t>
  </si>
  <si>
    <t>ZANATTA</t>
  </si>
  <si>
    <t>SANCHEZ</t>
  </si>
  <si>
    <t>ARGUELLO</t>
  </si>
  <si>
    <t>CRIVELLI</t>
  </si>
  <si>
    <t>MARINERO</t>
  </si>
  <si>
    <t>CORTEZ</t>
  </si>
  <si>
    <t>SAMPIERI</t>
  </si>
  <si>
    <t>TENTLE</t>
  </si>
  <si>
    <t>HELO</t>
  </si>
  <si>
    <t>FUENTES</t>
  </si>
  <si>
    <t>TUFIÑO</t>
  </si>
  <si>
    <t>SOLIS</t>
  </si>
  <si>
    <t>CANTOR</t>
  </si>
  <si>
    <t>LOPEZ</t>
  </si>
  <si>
    <t>VARELA</t>
  </si>
  <si>
    <t>MUNGUIA</t>
  </si>
  <si>
    <t>PACHECO</t>
  </si>
  <si>
    <t xml:space="preserve">PEREZ </t>
  </si>
  <si>
    <t>GONZALEZ</t>
  </si>
  <si>
    <t>JIMENEZ</t>
  </si>
  <si>
    <t>ANDRES</t>
  </si>
  <si>
    <t>SARMIENTO</t>
  </si>
  <si>
    <t>BLANCO</t>
  </si>
  <si>
    <t>FLORES</t>
  </si>
  <si>
    <t>DIAZ</t>
  </si>
  <si>
    <t>TIEMPOS</t>
  </si>
  <si>
    <t>GASPERIN</t>
  </si>
  <si>
    <t>LIN</t>
  </si>
  <si>
    <t>COGCO</t>
  </si>
  <si>
    <t>CADENA</t>
  </si>
  <si>
    <t>ORTIZ</t>
  </si>
  <si>
    <t>DEMENEGHI</t>
  </si>
  <si>
    <t xml:space="preserve">QUEZADA </t>
  </si>
  <si>
    <t>CHACON</t>
  </si>
  <si>
    <t>PESO MEXICANO</t>
  </si>
  <si>
    <t>los campos marcados con un cero o en su caso con la leyenda no aplica, se determinan de esa manera en virtud de que el H. Ayuntamiento de Tepatlaxco, no aprobo dichos conceptos, fundamentandose en el contenido de la ley estatal de servicio civil.</t>
  </si>
  <si>
    <t>NO APLICA</t>
  </si>
  <si>
    <t>SUELDO</t>
  </si>
  <si>
    <t>MENSUAL</t>
  </si>
  <si>
    <t>CHOFER DE LIMPIA PUBLICA</t>
  </si>
  <si>
    <t>AUXILIAR DEL DIF</t>
  </si>
  <si>
    <t>ASESOR DE SINDICATURA</t>
  </si>
  <si>
    <t>NALLELY</t>
  </si>
  <si>
    <t>DOCTORA DEL DIF</t>
  </si>
  <si>
    <t>BRIGITTE DESIRE</t>
  </si>
  <si>
    <t>ARRENDONDO</t>
  </si>
  <si>
    <t>PEREZ</t>
  </si>
  <si>
    <t>TANIA</t>
  </si>
  <si>
    <t>ANDRADE</t>
  </si>
  <si>
    <t>TRUJILLO</t>
  </si>
  <si>
    <t>PEDRO DAMIAN</t>
  </si>
  <si>
    <t>CABRERA</t>
  </si>
  <si>
    <t>GUILLEN</t>
  </si>
  <si>
    <t>AUXILIAR DE TESORERIA</t>
  </si>
  <si>
    <t>JOSEFA</t>
  </si>
  <si>
    <t>OJEDA</t>
  </si>
  <si>
    <t>MONTIEL</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</si>
</sst>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right/>
      <top style="thin">
        <color indexed="64"/>
      </top>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0" applyFont="1" applyAlignment="1">
      <alignment horizontal="center" vertical="top" wrapText="1"/>
    </xf>
    <xf numFmtId="0" fontId="3" fillId="0" borderId="0" xfId="0" applyFont="1" applyAlignment="1">
      <alignment vertical="top" wrapText="1"/>
    </xf>
    <xf numFmtId="0" fontId="3" fillId="0" borderId="0" xfId="0" applyFont="1" applyAlignment="1">
      <alignment horizontal="center" vertical="top" wrapText="1"/>
    </xf>
    <xf numFmtId="0" fontId="3" fillId="0" borderId="0" xfId="0" applyFont="1" applyAlignment="1">
      <alignment horizontal="center"/>
    </xf>
    <xf numFmtId="0" fontId="3" fillId="0" borderId="2" xfId="0" applyFont="1" applyBorder="1" applyAlignment="1">
      <alignment horizontal="center"/>
    </xf>
    <xf numFmtId="0" fontId="0" fillId="0" borderId="0" xfId="0" applyAlignment="1">
      <alignment horizontal="center" vertical="center"/>
    </xf>
    <xf numFmtId="0" fontId="0" fillId="0" borderId="0" xfId="0" applyAlignment="1">
      <alignment horizontal="center"/>
    </xf>
    <xf numFmtId="0" fontId="0" fillId="0" borderId="0" xfId="0" applyFill="1"/>
    <xf numFmtId="0" fontId="2" fillId="0" borderId="1" xfId="0" applyFont="1" applyFill="1" applyBorder="1" applyAlignment="1">
      <alignment horizontal="center" wrapText="1"/>
    </xf>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2"/>
  <sheetViews>
    <sheetView tabSelected="1" topLeftCell="A2" workbookViewId="0">
      <selection activeCell="B9" sqref="B9"/>
    </sheetView>
  </sheetViews>
  <sheetFormatPr baseColWidth="10" defaultColWidth="9"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5703125" bestFit="1" customWidth="1"/>
    <col min="8" max="8" width="27.7109375" bestFit="1" customWidth="1"/>
    <col min="9" max="9" width="23" bestFit="1" customWidth="1"/>
    <col min="10" max="10" width="16.42578125" bestFit="1" customWidth="1"/>
    <col min="11" max="11" width="15.42578125" bestFit="1" customWidth="1"/>
    <col min="12" max="12" width="58.7109375" bestFit="1" customWidth="1"/>
    <col min="13" max="13" width="93.28515625" bestFit="1" customWidth="1"/>
    <col min="14" max="14" width="43.85546875" bestFit="1" customWidth="1"/>
    <col min="15" max="15" width="92.42578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209.5703125" style="12" bestFit="1"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s="12"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s="12"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13" t="s">
        <v>79</v>
      </c>
    </row>
    <row r="8" spans="1:32" x14ac:dyDescent="0.25">
      <c r="A8" s="3">
        <v>2025</v>
      </c>
      <c r="B8" s="4">
        <v>45658</v>
      </c>
      <c r="C8" s="4">
        <v>45747</v>
      </c>
      <c r="D8" t="s">
        <v>88</v>
      </c>
      <c r="E8" s="5">
        <v>1</v>
      </c>
      <c r="F8" s="5" t="s">
        <v>212</v>
      </c>
      <c r="G8" s="5" t="s">
        <v>259</v>
      </c>
      <c r="H8" s="5" t="s">
        <v>260</v>
      </c>
      <c r="I8" s="3" t="s">
        <v>261</v>
      </c>
      <c r="J8" s="3" t="s">
        <v>340</v>
      </c>
      <c r="K8" s="3" t="s">
        <v>341</v>
      </c>
      <c r="L8" t="s">
        <v>91</v>
      </c>
      <c r="M8" s="9">
        <f>24618.21*2</f>
        <v>49236.42</v>
      </c>
      <c r="N8" s="10" t="s">
        <v>396</v>
      </c>
      <c r="O8" s="3">
        <f>20000*2</f>
        <v>40000</v>
      </c>
      <c r="P8" s="10" t="s">
        <v>396</v>
      </c>
      <c r="Q8" s="11">
        <v>1</v>
      </c>
      <c r="R8" s="11">
        <v>1</v>
      </c>
      <c r="S8" s="11">
        <v>1</v>
      </c>
      <c r="T8" s="11">
        <v>1</v>
      </c>
      <c r="U8" s="11">
        <v>1</v>
      </c>
      <c r="V8" s="11">
        <v>1</v>
      </c>
      <c r="W8" s="11">
        <v>1</v>
      </c>
      <c r="X8" s="11">
        <v>1</v>
      </c>
      <c r="Y8" s="11">
        <v>1</v>
      </c>
      <c r="Z8" s="11">
        <v>1</v>
      </c>
      <c r="AA8" s="11">
        <v>1</v>
      </c>
      <c r="AB8" s="11">
        <v>1</v>
      </c>
      <c r="AC8" s="11">
        <v>1</v>
      </c>
      <c r="AD8" s="10" t="s">
        <v>284</v>
      </c>
      <c r="AE8" s="4">
        <v>45747</v>
      </c>
      <c r="AF8" s="10" t="s">
        <v>397</v>
      </c>
    </row>
    <row r="9" spans="1:32" x14ac:dyDescent="0.25">
      <c r="A9" s="3">
        <v>2025</v>
      </c>
      <c r="B9" s="4">
        <v>45658</v>
      </c>
      <c r="C9" s="4">
        <v>45747</v>
      </c>
      <c r="D9" t="s">
        <v>88</v>
      </c>
      <c r="E9" s="3">
        <v>1</v>
      </c>
      <c r="F9" s="3" t="s">
        <v>213</v>
      </c>
      <c r="G9" s="3" t="s">
        <v>262</v>
      </c>
      <c r="H9" s="3" t="s">
        <v>263</v>
      </c>
      <c r="I9" s="3" t="s">
        <v>264</v>
      </c>
      <c r="J9" s="3" t="s">
        <v>342</v>
      </c>
      <c r="K9" s="3" t="s">
        <v>343</v>
      </c>
      <c r="L9" t="s">
        <v>92</v>
      </c>
      <c r="M9" s="8">
        <f>15469.92*2</f>
        <v>30939.84</v>
      </c>
      <c r="N9" s="10" t="s">
        <v>396</v>
      </c>
      <c r="O9" s="3">
        <f>13000*2</f>
        <v>26000</v>
      </c>
      <c r="P9" s="10" t="s">
        <v>396</v>
      </c>
      <c r="Q9" s="11">
        <v>2</v>
      </c>
      <c r="R9" s="11">
        <v>2</v>
      </c>
      <c r="S9" s="11">
        <v>2</v>
      </c>
      <c r="T9" s="11">
        <v>2</v>
      </c>
      <c r="U9" s="11">
        <v>2</v>
      </c>
      <c r="V9" s="11">
        <v>2</v>
      </c>
      <c r="W9" s="11">
        <v>2</v>
      </c>
      <c r="X9" s="11">
        <v>2</v>
      </c>
      <c r="Y9" s="11">
        <v>2</v>
      </c>
      <c r="Z9" s="11">
        <v>2</v>
      </c>
      <c r="AA9" s="11">
        <v>2</v>
      </c>
      <c r="AB9" s="11">
        <v>2</v>
      </c>
      <c r="AC9" s="11">
        <v>2</v>
      </c>
      <c r="AD9" s="10" t="s">
        <v>284</v>
      </c>
      <c r="AE9" s="4">
        <v>45747</v>
      </c>
      <c r="AF9" s="10" t="s">
        <v>397</v>
      </c>
    </row>
    <row r="10" spans="1:32" x14ac:dyDescent="0.25">
      <c r="A10" s="3">
        <v>2025</v>
      </c>
      <c r="B10" s="4">
        <v>45658</v>
      </c>
      <c r="C10" s="4">
        <v>45747</v>
      </c>
      <c r="D10" t="s">
        <v>88</v>
      </c>
      <c r="E10" s="3">
        <v>1</v>
      </c>
      <c r="F10" s="3" t="s">
        <v>214</v>
      </c>
      <c r="G10" s="3" t="s">
        <v>265</v>
      </c>
      <c r="H10" s="3" t="s">
        <v>266</v>
      </c>
      <c r="I10" s="3" t="s">
        <v>267</v>
      </c>
      <c r="J10" s="3" t="s">
        <v>344</v>
      </c>
      <c r="K10" s="3" t="s">
        <v>345</v>
      </c>
      <c r="L10" t="s">
        <v>91</v>
      </c>
      <c r="M10" s="8">
        <f>10065.56*2</f>
        <v>20131.12</v>
      </c>
      <c r="N10" s="10" t="s">
        <v>396</v>
      </c>
      <c r="O10" s="3">
        <f>8750*2</f>
        <v>17500</v>
      </c>
      <c r="P10" s="10" t="s">
        <v>396</v>
      </c>
      <c r="Q10" s="11">
        <v>3</v>
      </c>
      <c r="R10" s="11">
        <v>3</v>
      </c>
      <c r="S10" s="11">
        <v>3</v>
      </c>
      <c r="T10" s="11">
        <v>3</v>
      </c>
      <c r="U10" s="11">
        <v>3</v>
      </c>
      <c r="V10" s="11">
        <v>3</v>
      </c>
      <c r="W10" s="11">
        <v>3</v>
      </c>
      <c r="X10" s="11">
        <v>3</v>
      </c>
      <c r="Y10" s="11">
        <v>3</v>
      </c>
      <c r="Z10" s="11">
        <v>3</v>
      </c>
      <c r="AA10" s="11">
        <v>3</v>
      </c>
      <c r="AB10" s="11">
        <v>3</v>
      </c>
      <c r="AC10" s="11">
        <v>3</v>
      </c>
      <c r="AD10" s="10" t="s">
        <v>284</v>
      </c>
      <c r="AE10" s="4">
        <v>45747</v>
      </c>
      <c r="AF10" s="10" t="s">
        <v>397</v>
      </c>
    </row>
    <row r="11" spans="1:32" x14ac:dyDescent="0.25">
      <c r="A11" s="3">
        <v>2025</v>
      </c>
      <c r="B11" s="4">
        <v>45658</v>
      </c>
      <c r="C11" s="4">
        <v>45747</v>
      </c>
      <c r="D11" t="s">
        <v>88</v>
      </c>
      <c r="E11" s="3">
        <v>4</v>
      </c>
      <c r="F11" s="6" t="s">
        <v>215</v>
      </c>
      <c r="G11" s="7" t="s">
        <v>268</v>
      </c>
      <c r="H11" s="7" t="s">
        <v>260</v>
      </c>
      <c r="I11" s="3" t="s">
        <v>269</v>
      </c>
      <c r="J11" s="3" t="s">
        <v>343</v>
      </c>
      <c r="K11" s="3" t="s">
        <v>346</v>
      </c>
      <c r="L11" t="s">
        <v>91</v>
      </c>
      <c r="M11" s="8">
        <f>7227.19*2</f>
        <v>14454.38</v>
      </c>
      <c r="N11" s="10" t="s">
        <v>396</v>
      </c>
      <c r="O11" s="3">
        <f>6500*2</f>
        <v>13000</v>
      </c>
      <c r="P11" s="10" t="s">
        <v>396</v>
      </c>
      <c r="Q11" s="11">
        <v>4</v>
      </c>
      <c r="R11" s="11">
        <v>4</v>
      </c>
      <c r="S11" s="11">
        <v>4</v>
      </c>
      <c r="T11" s="11">
        <v>4</v>
      </c>
      <c r="U11" s="11">
        <v>4</v>
      </c>
      <c r="V11" s="11">
        <v>4</v>
      </c>
      <c r="W11" s="11">
        <v>4</v>
      </c>
      <c r="X11" s="11">
        <v>4</v>
      </c>
      <c r="Y11" s="11">
        <v>4</v>
      </c>
      <c r="Z11" s="11">
        <v>4</v>
      </c>
      <c r="AA11" s="11">
        <v>4</v>
      </c>
      <c r="AB11" s="11">
        <v>4</v>
      </c>
      <c r="AC11" s="11">
        <v>4</v>
      </c>
      <c r="AD11" s="10" t="s">
        <v>284</v>
      </c>
      <c r="AE11" s="4">
        <v>45747</v>
      </c>
      <c r="AF11" s="10" t="s">
        <v>397</v>
      </c>
    </row>
    <row r="12" spans="1:32" x14ac:dyDescent="0.25">
      <c r="A12" s="3">
        <v>2025</v>
      </c>
      <c r="B12" s="4">
        <v>45658</v>
      </c>
      <c r="C12" s="4">
        <v>45747</v>
      </c>
      <c r="D12" t="s">
        <v>88</v>
      </c>
      <c r="E12" s="3">
        <v>4</v>
      </c>
      <c r="F12" s="3" t="s">
        <v>238</v>
      </c>
      <c r="G12" s="3" t="s">
        <v>238</v>
      </c>
      <c r="H12" s="3" t="s">
        <v>270</v>
      </c>
      <c r="I12" s="3" t="s">
        <v>271</v>
      </c>
      <c r="J12" s="3" t="s">
        <v>347</v>
      </c>
      <c r="K12" s="3" t="s">
        <v>347</v>
      </c>
      <c r="L12" t="s">
        <v>91</v>
      </c>
      <c r="M12" s="8">
        <f>5432.41*2</f>
        <v>10864.82</v>
      </c>
      <c r="N12" s="10" t="s">
        <v>396</v>
      </c>
      <c r="O12" s="3">
        <f>5000*2</f>
        <v>10000</v>
      </c>
      <c r="P12" s="10" t="s">
        <v>396</v>
      </c>
      <c r="Q12" s="11">
        <v>5</v>
      </c>
      <c r="R12" s="11">
        <v>5</v>
      </c>
      <c r="S12" s="11">
        <v>5</v>
      </c>
      <c r="T12" s="11">
        <v>5</v>
      </c>
      <c r="U12" s="11">
        <v>5</v>
      </c>
      <c r="V12" s="11">
        <v>5</v>
      </c>
      <c r="W12" s="11">
        <v>5</v>
      </c>
      <c r="X12" s="11">
        <v>5</v>
      </c>
      <c r="Y12" s="11">
        <v>5</v>
      </c>
      <c r="Z12" s="11">
        <v>5</v>
      </c>
      <c r="AA12" s="11">
        <v>5</v>
      </c>
      <c r="AB12" s="11">
        <v>5</v>
      </c>
      <c r="AC12" s="11">
        <v>5</v>
      </c>
      <c r="AD12" s="10" t="s">
        <v>284</v>
      </c>
      <c r="AE12" s="4">
        <v>45747</v>
      </c>
      <c r="AF12" s="10" t="s">
        <v>397</v>
      </c>
    </row>
    <row r="13" spans="1:32" x14ac:dyDescent="0.25">
      <c r="A13" s="3">
        <v>2025</v>
      </c>
      <c r="B13" s="4">
        <v>45658</v>
      </c>
      <c r="C13" s="4">
        <v>45747</v>
      </c>
      <c r="D13" t="s">
        <v>88</v>
      </c>
      <c r="E13" s="3">
        <v>4</v>
      </c>
      <c r="F13" s="3" t="s">
        <v>217</v>
      </c>
      <c r="G13" s="3" t="s">
        <v>253</v>
      </c>
      <c r="H13" s="3" t="s">
        <v>272</v>
      </c>
      <c r="I13" s="3" t="s">
        <v>273</v>
      </c>
      <c r="J13" s="3" t="s">
        <v>340</v>
      </c>
      <c r="K13" s="3" t="s">
        <v>348</v>
      </c>
      <c r="L13" t="s">
        <v>92</v>
      </c>
      <c r="M13" s="8">
        <f>7227.19*2</f>
        <v>14454.38</v>
      </c>
      <c r="N13" s="10" t="s">
        <v>396</v>
      </c>
      <c r="O13" s="3">
        <f>6500*2</f>
        <v>13000</v>
      </c>
      <c r="P13" s="10" t="s">
        <v>396</v>
      </c>
      <c r="Q13" s="11">
        <v>6</v>
      </c>
      <c r="R13" s="11">
        <v>6</v>
      </c>
      <c r="S13" s="11">
        <v>6</v>
      </c>
      <c r="T13" s="11">
        <v>6</v>
      </c>
      <c r="U13" s="11">
        <v>6</v>
      </c>
      <c r="V13" s="11">
        <v>6</v>
      </c>
      <c r="W13" s="11">
        <v>6</v>
      </c>
      <c r="X13" s="11">
        <v>6</v>
      </c>
      <c r="Y13" s="11">
        <v>6</v>
      </c>
      <c r="Z13" s="11">
        <v>6</v>
      </c>
      <c r="AA13" s="11">
        <v>6</v>
      </c>
      <c r="AB13" s="11">
        <v>6</v>
      </c>
      <c r="AC13" s="11">
        <v>6</v>
      </c>
      <c r="AD13" s="10" t="s">
        <v>284</v>
      </c>
      <c r="AE13" s="4">
        <v>45747</v>
      </c>
      <c r="AF13" s="10" t="s">
        <v>397</v>
      </c>
    </row>
    <row r="14" spans="1:32" x14ac:dyDescent="0.25">
      <c r="A14" s="3">
        <v>2025</v>
      </c>
      <c r="B14" s="4">
        <v>45658</v>
      </c>
      <c r="C14" s="4">
        <v>45747</v>
      </c>
      <c r="D14" t="s">
        <v>88</v>
      </c>
      <c r="E14" s="3">
        <v>3</v>
      </c>
      <c r="F14" s="3" t="s">
        <v>218</v>
      </c>
      <c r="G14" s="3" t="s">
        <v>274</v>
      </c>
      <c r="H14" s="3" t="s">
        <v>275</v>
      </c>
      <c r="I14" s="3" t="s">
        <v>276</v>
      </c>
      <c r="J14" s="3" t="s">
        <v>349</v>
      </c>
      <c r="K14" s="3" t="s">
        <v>350</v>
      </c>
      <c r="L14" t="s">
        <v>92</v>
      </c>
      <c r="M14" s="8">
        <f>3866.92*2</f>
        <v>7733.84</v>
      </c>
      <c r="N14" s="10" t="s">
        <v>396</v>
      </c>
      <c r="O14" s="3">
        <f>3800*2</f>
        <v>7600</v>
      </c>
      <c r="P14" s="10" t="s">
        <v>396</v>
      </c>
      <c r="Q14" s="11">
        <v>7</v>
      </c>
      <c r="R14" s="11">
        <v>7</v>
      </c>
      <c r="S14" s="11">
        <v>7</v>
      </c>
      <c r="T14" s="11">
        <v>7</v>
      </c>
      <c r="U14" s="11">
        <v>7</v>
      </c>
      <c r="V14" s="11">
        <v>7</v>
      </c>
      <c r="W14" s="11">
        <v>7</v>
      </c>
      <c r="X14" s="11">
        <v>7</v>
      </c>
      <c r="Y14" s="11">
        <v>7</v>
      </c>
      <c r="Z14" s="11">
        <v>7</v>
      </c>
      <c r="AA14" s="11">
        <v>7</v>
      </c>
      <c r="AB14" s="11">
        <v>7</v>
      </c>
      <c r="AC14" s="11">
        <v>7</v>
      </c>
      <c r="AD14" s="10" t="s">
        <v>284</v>
      </c>
      <c r="AE14" s="4">
        <v>45747</v>
      </c>
      <c r="AF14" s="10" t="s">
        <v>397</v>
      </c>
    </row>
    <row r="15" spans="1:32" x14ac:dyDescent="0.25">
      <c r="A15" s="3">
        <v>2025</v>
      </c>
      <c r="B15" s="4">
        <v>45658</v>
      </c>
      <c r="C15" s="4">
        <v>45747</v>
      </c>
      <c r="D15" t="s">
        <v>88</v>
      </c>
      <c r="E15" s="3">
        <v>3</v>
      </c>
      <c r="F15" s="3" t="s">
        <v>219</v>
      </c>
      <c r="G15" s="3" t="s">
        <v>277</v>
      </c>
      <c r="H15" s="3" t="s">
        <v>278</v>
      </c>
      <c r="I15" s="3" t="s">
        <v>279</v>
      </c>
      <c r="J15" s="3" t="s">
        <v>351</v>
      </c>
      <c r="K15" s="3" t="s">
        <v>349</v>
      </c>
      <c r="L15" t="s">
        <v>92</v>
      </c>
      <c r="M15" s="8">
        <f>4091.34*2</f>
        <v>8182.68</v>
      </c>
      <c r="N15" s="10" t="s">
        <v>396</v>
      </c>
      <c r="O15" s="3">
        <f>4000*2</f>
        <v>8000</v>
      </c>
      <c r="P15" s="10" t="s">
        <v>396</v>
      </c>
      <c r="Q15" s="11">
        <v>8</v>
      </c>
      <c r="R15" s="11">
        <v>8</v>
      </c>
      <c r="S15" s="11">
        <v>8</v>
      </c>
      <c r="T15" s="11">
        <v>8</v>
      </c>
      <c r="U15" s="11">
        <v>8</v>
      </c>
      <c r="V15" s="11">
        <v>8</v>
      </c>
      <c r="W15" s="11">
        <v>8</v>
      </c>
      <c r="X15" s="11">
        <v>8</v>
      </c>
      <c r="Y15" s="11">
        <v>8</v>
      </c>
      <c r="Z15" s="11">
        <v>8</v>
      </c>
      <c r="AA15" s="11">
        <v>8</v>
      </c>
      <c r="AB15" s="11">
        <v>8</v>
      </c>
      <c r="AC15" s="11">
        <v>8</v>
      </c>
      <c r="AD15" s="10" t="s">
        <v>284</v>
      </c>
      <c r="AE15" s="4">
        <v>45747</v>
      </c>
      <c r="AF15" s="10" t="s">
        <v>397</v>
      </c>
    </row>
    <row r="16" spans="1:32" x14ac:dyDescent="0.25">
      <c r="A16" s="3">
        <v>2025</v>
      </c>
      <c r="B16" s="4">
        <v>45658</v>
      </c>
      <c r="C16" s="4">
        <v>45747</v>
      </c>
      <c r="D16" t="s">
        <v>88</v>
      </c>
      <c r="E16" s="3">
        <v>7</v>
      </c>
      <c r="F16" s="3" t="s">
        <v>220</v>
      </c>
      <c r="G16" s="3" t="s">
        <v>280</v>
      </c>
      <c r="H16" s="3" t="s">
        <v>278</v>
      </c>
      <c r="I16" s="3" t="s">
        <v>281</v>
      </c>
      <c r="J16" s="3" t="s">
        <v>347</v>
      </c>
      <c r="K16" s="3" t="s">
        <v>352</v>
      </c>
      <c r="L16" t="s">
        <v>92</v>
      </c>
      <c r="M16" s="8">
        <f>3100*2</f>
        <v>6200</v>
      </c>
      <c r="N16" s="10" t="s">
        <v>396</v>
      </c>
      <c r="O16" s="3">
        <f>3100*2</f>
        <v>6200</v>
      </c>
      <c r="P16" s="10" t="s">
        <v>396</v>
      </c>
      <c r="Q16" s="11">
        <v>9</v>
      </c>
      <c r="R16" s="11">
        <v>9</v>
      </c>
      <c r="S16" s="11">
        <v>9</v>
      </c>
      <c r="T16" s="11">
        <v>9</v>
      </c>
      <c r="U16" s="11">
        <v>9</v>
      </c>
      <c r="V16" s="11">
        <v>9</v>
      </c>
      <c r="W16" s="11">
        <v>9</v>
      </c>
      <c r="X16" s="11">
        <v>9</v>
      </c>
      <c r="Y16" s="11">
        <v>9</v>
      </c>
      <c r="Z16" s="11">
        <v>9</v>
      </c>
      <c r="AA16" s="11">
        <v>9</v>
      </c>
      <c r="AB16" s="11">
        <v>9</v>
      </c>
      <c r="AC16" s="11">
        <v>9</v>
      </c>
      <c r="AD16" s="10" t="s">
        <v>284</v>
      </c>
      <c r="AE16" s="4">
        <v>45747</v>
      </c>
      <c r="AF16" s="10" t="s">
        <v>397</v>
      </c>
    </row>
    <row r="17" spans="1:32" x14ac:dyDescent="0.25">
      <c r="A17" s="3">
        <v>2025</v>
      </c>
      <c r="B17" s="4">
        <v>45658</v>
      </c>
      <c r="C17" s="4">
        <v>45747</v>
      </c>
      <c r="D17" t="s">
        <v>88</v>
      </c>
      <c r="E17" s="3">
        <v>7</v>
      </c>
      <c r="F17" s="3" t="s">
        <v>220</v>
      </c>
      <c r="G17" s="3" t="s">
        <v>280</v>
      </c>
      <c r="H17" s="3" t="s">
        <v>278</v>
      </c>
      <c r="I17" s="3" t="s">
        <v>282</v>
      </c>
      <c r="J17" s="3" t="s">
        <v>343</v>
      </c>
      <c r="K17" s="3" t="s">
        <v>343</v>
      </c>
      <c r="L17" t="s">
        <v>92</v>
      </c>
      <c r="M17" s="8">
        <f>3100*2</f>
        <v>6200</v>
      </c>
      <c r="N17" s="10" t="s">
        <v>396</v>
      </c>
      <c r="O17" s="3">
        <f>3100*2</f>
        <v>6200</v>
      </c>
      <c r="P17" s="10" t="s">
        <v>396</v>
      </c>
      <c r="Q17" s="11">
        <v>10</v>
      </c>
      <c r="R17" s="11">
        <v>10</v>
      </c>
      <c r="S17" s="11">
        <v>10</v>
      </c>
      <c r="T17" s="11">
        <v>10</v>
      </c>
      <c r="U17" s="11">
        <v>10</v>
      </c>
      <c r="V17" s="11">
        <v>10</v>
      </c>
      <c r="W17" s="11">
        <v>10</v>
      </c>
      <c r="X17" s="11">
        <v>10</v>
      </c>
      <c r="Y17" s="11">
        <v>10</v>
      </c>
      <c r="Z17" s="11">
        <v>10</v>
      </c>
      <c r="AA17" s="11">
        <v>10</v>
      </c>
      <c r="AB17" s="11">
        <v>10</v>
      </c>
      <c r="AC17" s="11">
        <v>10</v>
      </c>
      <c r="AD17" s="10" t="s">
        <v>284</v>
      </c>
      <c r="AE17" s="4">
        <v>45747</v>
      </c>
      <c r="AF17" s="10" t="s">
        <v>397</v>
      </c>
    </row>
    <row r="18" spans="1:32" x14ac:dyDescent="0.25">
      <c r="A18" s="3">
        <v>2025</v>
      </c>
      <c r="B18" s="4">
        <v>45658</v>
      </c>
      <c r="C18" s="4">
        <v>45747</v>
      </c>
      <c r="D18" t="s">
        <v>88</v>
      </c>
      <c r="E18" s="3">
        <v>2</v>
      </c>
      <c r="F18" s="3" t="s">
        <v>221</v>
      </c>
      <c r="G18" s="3" t="s">
        <v>283</v>
      </c>
      <c r="H18" s="3" t="s">
        <v>284</v>
      </c>
      <c r="I18" s="3" t="s">
        <v>285</v>
      </c>
      <c r="J18" s="3" t="s">
        <v>353</v>
      </c>
      <c r="K18" s="3" t="s">
        <v>354</v>
      </c>
      <c r="L18" t="s">
        <v>92</v>
      </c>
      <c r="M18" s="8">
        <f>12290.88*2</f>
        <v>24581.759999999998</v>
      </c>
      <c r="N18" s="10" t="s">
        <v>396</v>
      </c>
      <c r="O18" s="3">
        <f>10500*2</f>
        <v>21000</v>
      </c>
      <c r="P18" s="10" t="s">
        <v>396</v>
      </c>
      <c r="Q18" s="11">
        <v>11</v>
      </c>
      <c r="R18" s="11">
        <v>11</v>
      </c>
      <c r="S18" s="11">
        <v>11</v>
      </c>
      <c r="T18" s="11">
        <v>11</v>
      </c>
      <c r="U18" s="11">
        <v>11</v>
      </c>
      <c r="V18" s="11">
        <v>11</v>
      </c>
      <c r="W18" s="11">
        <v>11</v>
      </c>
      <c r="X18" s="11">
        <v>11</v>
      </c>
      <c r="Y18" s="11">
        <v>11</v>
      </c>
      <c r="Z18" s="11">
        <v>11</v>
      </c>
      <c r="AA18" s="11">
        <v>11</v>
      </c>
      <c r="AB18" s="11">
        <v>11</v>
      </c>
      <c r="AC18" s="11">
        <v>11</v>
      </c>
      <c r="AD18" s="10" t="s">
        <v>284</v>
      </c>
      <c r="AE18" s="4">
        <v>45747</v>
      </c>
      <c r="AF18" s="10" t="s">
        <v>397</v>
      </c>
    </row>
    <row r="19" spans="1:32" x14ac:dyDescent="0.25">
      <c r="A19" s="3">
        <v>2025</v>
      </c>
      <c r="B19" s="4">
        <v>45658</v>
      </c>
      <c r="C19" s="4">
        <v>45747</v>
      </c>
      <c r="D19" t="s">
        <v>88</v>
      </c>
      <c r="E19" s="3">
        <v>4</v>
      </c>
      <c r="F19" s="3" t="s">
        <v>222</v>
      </c>
      <c r="G19" s="3" t="s">
        <v>286</v>
      </c>
      <c r="H19" s="3" t="s">
        <v>284</v>
      </c>
      <c r="I19" s="3" t="s">
        <v>287</v>
      </c>
      <c r="J19" s="3" t="s">
        <v>355</v>
      </c>
      <c r="K19" s="3" t="s">
        <v>356</v>
      </c>
      <c r="L19" t="s">
        <v>91</v>
      </c>
      <c r="M19" s="8">
        <f>7840.23*2</f>
        <v>15680.46</v>
      </c>
      <c r="N19" s="10" t="s">
        <v>396</v>
      </c>
      <c r="O19" s="3">
        <f>7000*2</f>
        <v>14000</v>
      </c>
      <c r="P19" s="10" t="s">
        <v>396</v>
      </c>
      <c r="Q19" s="11">
        <v>12</v>
      </c>
      <c r="R19" s="11">
        <v>12</v>
      </c>
      <c r="S19" s="11">
        <v>12</v>
      </c>
      <c r="T19" s="11">
        <v>12</v>
      </c>
      <c r="U19" s="11">
        <v>12</v>
      </c>
      <c r="V19" s="11">
        <v>12</v>
      </c>
      <c r="W19" s="11">
        <v>12</v>
      </c>
      <c r="X19" s="11">
        <v>12</v>
      </c>
      <c r="Y19" s="11">
        <v>12</v>
      </c>
      <c r="Z19" s="11">
        <v>12</v>
      </c>
      <c r="AA19" s="11">
        <v>12</v>
      </c>
      <c r="AB19" s="11">
        <v>12</v>
      </c>
      <c r="AC19" s="11">
        <v>12</v>
      </c>
      <c r="AD19" s="10" t="s">
        <v>284</v>
      </c>
      <c r="AE19" s="4">
        <v>45747</v>
      </c>
      <c r="AF19" s="10" t="s">
        <v>397</v>
      </c>
    </row>
    <row r="20" spans="1:32" x14ac:dyDescent="0.25">
      <c r="A20" s="3">
        <v>2025</v>
      </c>
      <c r="B20" s="4">
        <v>45658</v>
      </c>
      <c r="C20" s="4">
        <v>45747</v>
      </c>
      <c r="D20" t="s">
        <v>88</v>
      </c>
      <c r="E20" s="3">
        <v>4</v>
      </c>
      <c r="F20" s="3" t="s">
        <v>223</v>
      </c>
      <c r="G20" s="3" t="s">
        <v>288</v>
      </c>
      <c r="H20" s="3" t="s">
        <v>289</v>
      </c>
      <c r="I20" s="3" t="s">
        <v>290</v>
      </c>
      <c r="J20" s="3" t="s">
        <v>352</v>
      </c>
      <c r="K20" s="3" t="s">
        <v>357</v>
      </c>
      <c r="L20" t="s">
        <v>91</v>
      </c>
      <c r="M20" s="8">
        <f>4871.37*2</f>
        <v>9742.74</v>
      </c>
      <c r="N20" s="10" t="s">
        <v>396</v>
      </c>
      <c r="O20" s="3">
        <f>4500*2</f>
        <v>9000</v>
      </c>
      <c r="P20" s="10" t="s">
        <v>396</v>
      </c>
      <c r="Q20" s="11">
        <v>13</v>
      </c>
      <c r="R20" s="11">
        <v>13</v>
      </c>
      <c r="S20" s="11">
        <v>13</v>
      </c>
      <c r="T20" s="11">
        <v>13</v>
      </c>
      <c r="U20" s="11">
        <v>13</v>
      </c>
      <c r="V20" s="11">
        <v>13</v>
      </c>
      <c r="W20" s="11">
        <v>13</v>
      </c>
      <c r="X20" s="11">
        <v>13</v>
      </c>
      <c r="Y20" s="11">
        <v>13</v>
      </c>
      <c r="Z20" s="11">
        <v>13</v>
      </c>
      <c r="AA20" s="11">
        <v>13</v>
      </c>
      <c r="AB20" s="11">
        <v>13</v>
      </c>
      <c r="AC20" s="11">
        <v>13</v>
      </c>
      <c r="AD20" s="10" t="s">
        <v>284</v>
      </c>
      <c r="AE20" s="4">
        <v>45747</v>
      </c>
      <c r="AF20" s="10" t="s">
        <v>397</v>
      </c>
    </row>
    <row r="21" spans="1:32" x14ac:dyDescent="0.25">
      <c r="A21" s="3">
        <v>2025</v>
      </c>
      <c r="B21" s="4">
        <v>45658</v>
      </c>
      <c r="C21" s="4">
        <v>45747</v>
      </c>
      <c r="D21" t="s">
        <v>88</v>
      </c>
      <c r="E21" s="3">
        <v>3</v>
      </c>
      <c r="F21" s="3" t="s">
        <v>224</v>
      </c>
      <c r="G21" s="3" t="s">
        <v>291</v>
      </c>
      <c r="H21" s="3" t="s">
        <v>292</v>
      </c>
      <c r="I21" s="3" t="s">
        <v>293</v>
      </c>
      <c r="J21" s="3" t="s">
        <v>358</v>
      </c>
      <c r="K21" s="3" t="s">
        <v>359</v>
      </c>
      <c r="L21" t="s">
        <v>91</v>
      </c>
      <c r="M21" s="8">
        <f>4871.37*2</f>
        <v>9742.74</v>
      </c>
      <c r="N21" s="10" t="s">
        <v>396</v>
      </c>
      <c r="O21" s="3">
        <f>4500*2</f>
        <v>9000</v>
      </c>
      <c r="P21" s="10" t="s">
        <v>396</v>
      </c>
      <c r="Q21" s="11">
        <v>14</v>
      </c>
      <c r="R21" s="11">
        <v>14</v>
      </c>
      <c r="S21" s="11">
        <v>14</v>
      </c>
      <c r="T21" s="11">
        <v>14</v>
      </c>
      <c r="U21" s="11">
        <v>14</v>
      </c>
      <c r="V21" s="11">
        <v>14</v>
      </c>
      <c r="W21" s="11">
        <v>14</v>
      </c>
      <c r="X21" s="11">
        <v>14</v>
      </c>
      <c r="Y21" s="11">
        <v>14</v>
      </c>
      <c r="Z21" s="11">
        <v>14</v>
      </c>
      <c r="AA21" s="11">
        <v>14</v>
      </c>
      <c r="AB21" s="11">
        <v>14</v>
      </c>
      <c r="AC21" s="11">
        <v>14</v>
      </c>
      <c r="AD21" s="10" t="s">
        <v>284</v>
      </c>
      <c r="AE21" s="4">
        <v>45747</v>
      </c>
      <c r="AF21" s="10" t="s">
        <v>397</v>
      </c>
    </row>
    <row r="22" spans="1:32" x14ac:dyDescent="0.25">
      <c r="A22" s="3">
        <v>2025</v>
      </c>
      <c r="B22" s="4">
        <v>45658</v>
      </c>
      <c r="C22" s="4">
        <v>45747</v>
      </c>
      <c r="D22" t="s">
        <v>88</v>
      </c>
      <c r="E22" s="3">
        <v>3</v>
      </c>
      <c r="F22" s="3" t="s">
        <v>225</v>
      </c>
      <c r="G22" s="3" t="s">
        <v>291</v>
      </c>
      <c r="H22" s="3" t="s">
        <v>284</v>
      </c>
      <c r="I22" s="3" t="s">
        <v>294</v>
      </c>
      <c r="J22" s="3" t="s">
        <v>360</v>
      </c>
      <c r="K22" s="3" t="s">
        <v>361</v>
      </c>
      <c r="L22" t="s">
        <v>91</v>
      </c>
      <c r="M22" s="8">
        <f>4091.34*2</f>
        <v>8182.68</v>
      </c>
      <c r="N22" s="10" t="s">
        <v>396</v>
      </c>
      <c r="O22" s="3">
        <f>4000*2</f>
        <v>8000</v>
      </c>
      <c r="P22" s="10" t="s">
        <v>396</v>
      </c>
      <c r="Q22" s="11">
        <v>15</v>
      </c>
      <c r="R22" s="11">
        <v>15</v>
      </c>
      <c r="S22" s="11">
        <v>15</v>
      </c>
      <c r="T22" s="11">
        <v>15</v>
      </c>
      <c r="U22" s="11">
        <v>15</v>
      </c>
      <c r="V22" s="11">
        <v>15</v>
      </c>
      <c r="W22" s="11">
        <v>15</v>
      </c>
      <c r="X22" s="11">
        <v>15</v>
      </c>
      <c r="Y22" s="11">
        <v>15</v>
      </c>
      <c r="Z22" s="11">
        <v>15</v>
      </c>
      <c r="AA22" s="11">
        <v>15</v>
      </c>
      <c r="AB22" s="11">
        <v>15</v>
      </c>
      <c r="AC22" s="11">
        <v>15</v>
      </c>
      <c r="AD22" s="10" t="s">
        <v>284</v>
      </c>
      <c r="AE22" s="4">
        <v>45747</v>
      </c>
      <c r="AF22" s="10" t="s">
        <v>397</v>
      </c>
    </row>
    <row r="23" spans="1:32" x14ac:dyDescent="0.25">
      <c r="A23" s="3">
        <v>2025</v>
      </c>
      <c r="B23" s="4">
        <v>45658</v>
      </c>
      <c r="C23" s="4">
        <v>45747</v>
      </c>
      <c r="D23" t="s">
        <v>88</v>
      </c>
      <c r="E23" s="3">
        <v>3</v>
      </c>
      <c r="F23" s="3" t="s">
        <v>226</v>
      </c>
      <c r="G23" s="3" t="s">
        <v>295</v>
      </c>
      <c r="H23" s="3" t="s">
        <v>296</v>
      </c>
      <c r="I23" s="3" t="s">
        <v>297</v>
      </c>
      <c r="J23" s="3" t="s">
        <v>356</v>
      </c>
      <c r="K23" s="3" t="s">
        <v>362</v>
      </c>
      <c r="L23" t="s">
        <v>92</v>
      </c>
      <c r="M23" s="8">
        <f>4091.34*2</f>
        <v>8182.68</v>
      </c>
      <c r="N23" s="10" t="s">
        <v>396</v>
      </c>
      <c r="O23" s="3">
        <f>4000*2</f>
        <v>8000</v>
      </c>
      <c r="P23" s="10" t="s">
        <v>396</v>
      </c>
      <c r="Q23" s="11">
        <v>16</v>
      </c>
      <c r="R23" s="11">
        <v>16</v>
      </c>
      <c r="S23" s="11">
        <v>16</v>
      </c>
      <c r="T23" s="11">
        <v>16</v>
      </c>
      <c r="U23" s="11">
        <v>16</v>
      </c>
      <c r="V23" s="11">
        <v>16</v>
      </c>
      <c r="W23" s="11">
        <v>16</v>
      </c>
      <c r="X23" s="11">
        <v>16</v>
      </c>
      <c r="Y23" s="11">
        <v>16</v>
      </c>
      <c r="Z23" s="11">
        <v>16</v>
      </c>
      <c r="AA23" s="11">
        <v>16</v>
      </c>
      <c r="AB23" s="11">
        <v>16</v>
      </c>
      <c r="AC23" s="11">
        <v>16</v>
      </c>
      <c r="AD23" s="10" t="s">
        <v>284</v>
      </c>
      <c r="AE23" s="4">
        <v>45747</v>
      </c>
      <c r="AF23" s="10" t="s">
        <v>397</v>
      </c>
    </row>
    <row r="24" spans="1:32" x14ac:dyDescent="0.25">
      <c r="A24" s="3">
        <v>2025</v>
      </c>
      <c r="B24" s="4">
        <v>45658</v>
      </c>
      <c r="C24" s="4">
        <v>45747</v>
      </c>
      <c r="D24" t="s">
        <v>88</v>
      </c>
      <c r="E24" s="3">
        <v>2</v>
      </c>
      <c r="F24" s="3" t="s">
        <v>228</v>
      </c>
      <c r="G24" s="3" t="s">
        <v>272</v>
      </c>
      <c r="H24" s="3" t="s">
        <v>272</v>
      </c>
      <c r="I24" s="3" t="s">
        <v>298</v>
      </c>
      <c r="J24" s="3" t="s">
        <v>363</v>
      </c>
      <c r="K24" s="3" t="s">
        <v>364</v>
      </c>
      <c r="L24" t="s">
        <v>92</v>
      </c>
      <c r="M24" s="8">
        <f>10383.46*2</f>
        <v>20766.919999999998</v>
      </c>
      <c r="N24" s="10" t="s">
        <v>396</v>
      </c>
      <c r="O24" s="3">
        <f>9000*2</f>
        <v>18000</v>
      </c>
      <c r="P24" s="10" t="s">
        <v>396</v>
      </c>
      <c r="Q24" s="11">
        <v>17</v>
      </c>
      <c r="R24" s="11">
        <v>17</v>
      </c>
      <c r="S24" s="11">
        <v>17</v>
      </c>
      <c r="T24" s="11">
        <v>17</v>
      </c>
      <c r="U24" s="11">
        <v>17</v>
      </c>
      <c r="V24" s="11">
        <v>17</v>
      </c>
      <c r="W24" s="11">
        <v>17</v>
      </c>
      <c r="X24" s="11">
        <v>17</v>
      </c>
      <c r="Y24" s="11">
        <v>17</v>
      </c>
      <c r="Z24" s="11">
        <v>17</v>
      </c>
      <c r="AA24" s="11">
        <v>17</v>
      </c>
      <c r="AB24" s="11">
        <v>17</v>
      </c>
      <c r="AC24" s="11">
        <v>17</v>
      </c>
      <c r="AD24" s="10" t="s">
        <v>284</v>
      </c>
      <c r="AE24" s="4">
        <v>45747</v>
      </c>
      <c r="AF24" s="10" t="s">
        <v>397</v>
      </c>
    </row>
    <row r="25" spans="1:32" x14ac:dyDescent="0.25">
      <c r="A25" s="3">
        <v>2025</v>
      </c>
      <c r="B25" s="4">
        <v>45658</v>
      </c>
      <c r="C25" s="4">
        <v>45747</v>
      </c>
      <c r="D25" t="s">
        <v>88</v>
      </c>
      <c r="E25" s="3">
        <v>3</v>
      </c>
      <c r="F25" s="3" t="s">
        <v>229</v>
      </c>
      <c r="G25" s="3" t="s">
        <v>299</v>
      </c>
      <c r="H25" s="3" t="s">
        <v>296</v>
      </c>
      <c r="I25" s="3" t="s">
        <v>300</v>
      </c>
      <c r="J25" s="3" t="s">
        <v>349</v>
      </c>
      <c r="K25" s="3" t="s">
        <v>365</v>
      </c>
      <c r="L25" t="s">
        <v>92</v>
      </c>
      <c r="M25" s="8">
        <f>9111.84*2</f>
        <v>18223.68</v>
      </c>
      <c r="N25" s="10" t="s">
        <v>396</v>
      </c>
      <c r="O25" s="3">
        <f>8000*2</f>
        <v>16000</v>
      </c>
      <c r="P25" s="10" t="s">
        <v>396</v>
      </c>
      <c r="Q25" s="11">
        <v>18</v>
      </c>
      <c r="R25" s="11">
        <v>18</v>
      </c>
      <c r="S25" s="11">
        <v>18</v>
      </c>
      <c r="T25" s="11">
        <v>18</v>
      </c>
      <c r="U25" s="11">
        <v>18</v>
      </c>
      <c r="V25" s="11">
        <v>18</v>
      </c>
      <c r="W25" s="11">
        <v>18</v>
      </c>
      <c r="X25" s="11">
        <v>18</v>
      </c>
      <c r="Y25" s="11">
        <v>18</v>
      </c>
      <c r="Z25" s="11">
        <v>18</v>
      </c>
      <c r="AA25" s="11">
        <v>18</v>
      </c>
      <c r="AB25" s="11">
        <v>18</v>
      </c>
      <c r="AC25" s="11">
        <v>18</v>
      </c>
      <c r="AD25" s="10" t="s">
        <v>284</v>
      </c>
      <c r="AE25" s="4">
        <v>45747</v>
      </c>
      <c r="AF25" s="10" t="s">
        <v>397</v>
      </c>
    </row>
    <row r="26" spans="1:32" x14ac:dyDescent="0.25">
      <c r="A26" s="3">
        <v>2025</v>
      </c>
      <c r="B26" s="4">
        <v>45658</v>
      </c>
      <c r="C26" s="4">
        <v>45747</v>
      </c>
      <c r="D26" t="s">
        <v>88</v>
      </c>
      <c r="E26" s="3">
        <v>3</v>
      </c>
      <c r="F26" s="3" t="s">
        <v>230</v>
      </c>
      <c r="G26" s="3" t="s">
        <v>291</v>
      </c>
      <c r="H26" s="3" t="s">
        <v>301</v>
      </c>
      <c r="I26" s="3" t="s">
        <v>302</v>
      </c>
      <c r="J26" s="3" t="s">
        <v>366</v>
      </c>
      <c r="K26" s="3" t="s">
        <v>364</v>
      </c>
      <c r="L26" t="s">
        <v>91</v>
      </c>
      <c r="M26" s="8">
        <f>3866.92*2</f>
        <v>7733.84</v>
      </c>
      <c r="N26" s="10" t="s">
        <v>396</v>
      </c>
      <c r="O26" s="3">
        <f>3800*2</f>
        <v>7600</v>
      </c>
      <c r="P26" s="10" t="s">
        <v>396</v>
      </c>
      <c r="Q26" s="11">
        <v>19</v>
      </c>
      <c r="R26" s="11">
        <v>19</v>
      </c>
      <c r="S26" s="11">
        <v>19</v>
      </c>
      <c r="T26" s="11">
        <v>19</v>
      </c>
      <c r="U26" s="11">
        <v>19</v>
      </c>
      <c r="V26" s="11">
        <v>19</v>
      </c>
      <c r="W26" s="11">
        <v>19</v>
      </c>
      <c r="X26" s="11">
        <v>19</v>
      </c>
      <c r="Y26" s="11">
        <v>19</v>
      </c>
      <c r="Z26" s="11">
        <v>19</v>
      </c>
      <c r="AA26" s="11">
        <v>19</v>
      </c>
      <c r="AB26" s="11">
        <v>19</v>
      </c>
      <c r="AC26" s="11">
        <v>19</v>
      </c>
      <c r="AD26" s="10" t="s">
        <v>284</v>
      </c>
      <c r="AE26" s="4">
        <v>45747</v>
      </c>
      <c r="AF26" s="10" t="s">
        <v>397</v>
      </c>
    </row>
    <row r="27" spans="1:32" x14ac:dyDescent="0.25">
      <c r="A27" s="3">
        <v>2025</v>
      </c>
      <c r="B27" s="4">
        <v>45658</v>
      </c>
      <c r="C27" s="4">
        <v>45747</v>
      </c>
      <c r="D27" t="s">
        <v>88</v>
      </c>
      <c r="E27" s="3">
        <v>4</v>
      </c>
      <c r="F27" s="3" t="s">
        <v>231</v>
      </c>
      <c r="G27" s="3" t="s">
        <v>303</v>
      </c>
      <c r="H27" s="3" t="s">
        <v>304</v>
      </c>
      <c r="I27" s="3" t="s">
        <v>305</v>
      </c>
      <c r="J27" s="3" t="s">
        <v>356</v>
      </c>
      <c r="K27" s="3" t="s">
        <v>367</v>
      </c>
      <c r="L27" t="s">
        <v>92</v>
      </c>
      <c r="M27" s="8">
        <f>7227.19*2</f>
        <v>14454.38</v>
      </c>
      <c r="N27" s="10" t="s">
        <v>396</v>
      </c>
      <c r="O27" s="3">
        <f>6500*2</f>
        <v>13000</v>
      </c>
      <c r="P27" s="10" t="s">
        <v>396</v>
      </c>
      <c r="Q27" s="11">
        <v>20</v>
      </c>
      <c r="R27" s="11">
        <v>20</v>
      </c>
      <c r="S27" s="11">
        <v>20</v>
      </c>
      <c r="T27" s="11">
        <v>20</v>
      </c>
      <c r="U27" s="11">
        <v>20</v>
      </c>
      <c r="V27" s="11">
        <v>20</v>
      </c>
      <c r="W27" s="11">
        <v>20</v>
      </c>
      <c r="X27" s="11">
        <v>20</v>
      </c>
      <c r="Y27" s="11">
        <v>20</v>
      </c>
      <c r="Z27" s="11">
        <v>20</v>
      </c>
      <c r="AA27" s="11">
        <v>20</v>
      </c>
      <c r="AB27" s="11">
        <v>20</v>
      </c>
      <c r="AC27" s="11">
        <v>20</v>
      </c>
      <c r="AD27" s="10" t="s">
        <v>284</v>
      </c>
      <c r="AE27" s="4">
        <v>45747</v>
      </c>
      <c r="AF27" s="10" t="s">
        <v>397</v>
      </c>
    </row>
    <row r="28" spans="1:32" x14ac:dyDescent="0.25">
      <c r="A28" s="3">
        <v>2025</v>
      </c>
      <c r="B28" s="4">
        <v>45658</v>
      </c>
      <c r="C28" s="4">
        <v>45747</v>
      </c>
      <c r="D28" t="s">
        <v>88</v>
      </c>
      <c r="E28" s="3">
        <v>4</v>
      </c>
      <c r="F28" s="3" t="s">
        <v>232</v>
      </c>
      <c r="G28" s="3" t="s">
        <v>291</v>
      </c>
      <c r="H28" s="3" t="s">
        <v>304</v>
      </c>
      <c r="I28" s="8" t="s">
        <v>306</v>
      </c>
      <c r="J28" s="8" t="s">
        <v>368</v>
      </c>
      <c r="K28" s="3" t="s">
        <v>369</v>
      </c>
      <c r="L28" t="s">
        <v>91</v>
      </c>
      <c r="M28" s="8">
        <f>11655.07*2</f>
        <v>23310.14</v>
      </c>
      <c r="N28" s="10" t="s">
        <v>396</v>
      </c>
      <c r="O28" s="3">
        <f>10000*2</f>
        <v>20000</v>
      </c>
      <c r="P28" s="10" t="s">
        <v>396</v>
      </c>
      <c r="Q28" s="11">
        <v>21</v>
      </c>
      <c r="R28" s="11">
        <v>21</v>
      </c>
      <c r="S28" s="11">
        <v>21</v>
      </c>
      <c r="T28" s="11">
        <v>21</v>
      </c>
      <c r="U28" s="11">
        <v>21</v>
      </c>
      <c r="V28" s="11">
        <v>21</v>
      </c>
      <c r="W28" s="11">
        <v>21</v>
      </c>
      <c r="X28" s="11">
        <v>21</v>
      </c>
      <c r="Y28" s="11">
        <v>21</v>
      </c>
      <c r="Z28" s="11">
        <v>21</v>
      </c>
      <c r="AA28" s="11">
        <v>21</v>
      </c>
      <c r="AB28" s="11">
        <v>21</v>
      </c>
      <c r="AC28" s="11">
        <v>21</v>
      </c>
      <c r="AD28" s="10" t="s">
        <v>284</v>
      </c>
      <c r="AE28" s="4">
        <v>45747</v>
      </c>
      <c r="AF28" s="10" t="s">
        <v>397</v>
      </c>
    </row>
    <row r="29" spans="1:32" x14ac:dyDescent="0.25">
      <c r="A29" s="3">
        <v>2025</v>
      </c>
      <c r="B29" s="4">
        <v>45658</v>
      </c>
      <c r="C29" s="4">
        <v>45747</v>
      </c>
      <c r="D29" t="s">
        <v>88</v>
      </c>
      <c r="E29" s="3">
        <v>6</v>
      </c>
      <c r="F29" s="3" t="s">
        <v>233</v>
      </c>
      <c r="G29" s="3" t="s">
        <v>253</v>
      </c>
      <c r="H29" s="3" t="s">
        <v>304</v>
      </c>
      <c r="I29" s="3" t="s">
        <v>307</v>
      </c>
      <c r="J29" s="3" t="s">
        <v>370</v>
      </c>
      <c r="K29" s="3" t="s">
        <v>371</v>
      </c>
      <c r="L29" t="s">
        <v>91</v>
      </c>
      <c r="M29" s="8">
        <f>4871.37*2</f>
        <v>9742.74</v>
      </c>
      <c r="N29" s="10" t="s">
        <v>396</v>
      </c>
      <c r="O29" s="3">
        <f>4500*2</f>
        <v>9000</v>
      </c>
      <c r="P29" s="10" t="s">
        <v>396</v>
      </c>
      <c r="Q29" s="11">
        <v>22</v>
      </c>
      <c r="R29" s="11">
        <v>22</v>
      </c>
      <c r="S29" s="11">
        <v>22</v>
      </c>
      <c r="T29" s="11">
        <v>22</v>
      </c>
      <c r="U29" s="11">
        <v>22</v>
      </c>
      <c r="V29" s="11">
        <v>22</v>
      </c>
      <c r="W29" s="11">
        <v>22</v>
      </c>
      <c r="X29" s="11">
        <v>22</v>
      </c>
      <c r="Y29" s="11">
        <v>22</v>
      </c>
      <c r="Z29" s="11">
        <v>22</v>
      </c>
      <c r="AA29" s="11">
        <v>22</v>
      </c>
      <c r="AB29" s="11">
        <v>22</v>
      </c>
      <c r="AC29" s="11">
        <v>22</v>
      </c>
      <c r="AD29" s="10" t="s">
        <v>284</v>
      </c>
      <c r="AE29" s="4">
        <v>45747</v>
      </c>
      <c r="AF29" s="10" t="s">
        <v>397</v>
      </c>
    </row>
    <row r="30" spans="1:32" x14ac:dyDescent="0.25">
      <c r="A30" s="3">
        <v>2025</v>
      </c>
      <c r="B30" s="4">
        <v>45658</v>
      </c>
      <c r="C30" s="4">
        <v>45747</v>
      </c>
      <c r="D30" t="s">
        <v>88</v>
      </c>
      <c r="E30" s="3">
        <v>6</v>
      </c>
      <c r="F30" s="3" t="s">
        <v>234</v>
      </c>
      <c r="G30" s="3" t="s">
        <v>253</v>
      </c>
      <c r="H30" s="3" t="s">
        <v>301</v>
      </c>
      <c r="I30" s="3" t="s">
        <v>308</v>
      </c>
      <c r="J30" s="3" t="s">
        <v>357</v>
      </c>
      <c r="K30" s="3" t="s">
        <v>349</v>
      </c>
      <c r="L30" t="s">
        <v>92</v>
      </c>
      <c r="M30" s="8">
        <f>3810.81*2</f>
        <v>7621.62</v>
      </c>
      <c r="N30" s="10" t="s">
        <v>396</v>
      </c>
      <c r="O30" s="3">
        <f>3750*2</f>
        <v>7500</v>
      </c>
      <c r="P30" s="10" t="s">
        <v>396</v>
      </c>
      <c r="Q30" s="11">
        <v>23</v>
      </c>
      <c r="R30" s="11">
        <v>23</v>
      </c>
      <c r="S30" s="11">
        <v>23</v>
      </c>
      <c r="T30" s="11">
        <v>23</v>
      </c>
      <c r="U30" s="11">
        <v>23</v>
      </c>
      <c r="V30" s="11">
        <v>23</v>
      </c>
      <c r="W30" s="11">
        <v>23</v>
      </c>
      <c r="X30" s="11">
        <v>23</v>
      </c>
      <c r="Y30" s="11">
        <v>23</v>
      </c>
      <c r="Z30" s="11">
        <v>23</v>
      </c>
      <c r="AA30" s="11">
        <v>23</v>
      </c>
      <c r="AB30" s="11">
        <v>23</v>
      </c>
      <c r="AC30" s="11">
        <v>23</v>
      </c>
      <c r="AD30" s="10" t="s">
        <v>284</v>
      </c>
      <c r="AE30" s="4">
        <v>45747</v>
      </c>
      <c r="AF30" s="10" t="s">
        <v>397</v>
      </c>
    </row>
    <row r="31" spans="1:32" x14ac:dyDescent="0.25">
      <c r="A31" s="3">
        <v>2025</v>
      </c>
      <c r="B31" s="4">
        <v>45658</v>
      </c>
      <c r="C31" s="4">
        <v>45747</v>
      </c>
      <c r="D31" t="s">
        <v>88</v>
      </c>
      <c r="E31" s="3">
        <v>5</v>
      </c>
      <c r="F31" s="3" t="s">
        <v>235</v>
      </c>
      <c r="G31" s="3" t="s">
        <v>303</v>
      </c>
      <c r="H31" s="3" t="s">
        <v>301</v>
      </c>
      <c r="I31" s="3" t="s">
        <v>282</v>
      </c>
      <c r="J31" s="3" t="s">
        <v>343</v>
      </c>
      <c r="K31" s="3" t="s">
        <v>344</v>
      </c>
      <c r="L31" t="s">
        <v>92</v>
      </c>
      <c r="M31" s="8">
        <f>3000*2</f>
        <v>6000</v>
      </c>
      <c r="N31" s="10" t="s">
        <v>396</v>
      </c>
      <c r="O31" s="3">
        <f>3000*2</f>
        <v>6000</v>
      </c>
      <c r="P31" s="10" t="s">
        <v>396</v>
      </c>
      <c r="Q31" s="11">
        <v>24</v>
      </c>
      <c r="R31" s="11">
        <v>24</v>
      </c>
      <c r="S31" s="11">
        <v>24</v>
      </c>
      <c r="T31" s="11">
        <v>24</v>
      </c>
      <c r="U31" s="11">
        <v>24</v>
      </c>
      <c r="V31" s="11">
        <v>24</v>
      </c>
      <c r="W31" s="11">
        <v>24</v>
      </c>
      <c r="X31" s="11">
        <v>24</v>
      </c>
      <c r="Y31" s="11">
        <v>24</v>
      </c>
      <c r="Z31" s="11">
        <v>24</v>
      </c>
      <c r="AA31" s="11">
        <v>24</v>
      </c>
      <c r="AB31" s="11">
        <v>24</v>
      </c>
      <c r="AC31" s="11">
        <v>24</v>
      </c>
      <c r="AD31" s="10" t="s">
        <v>284</v>
      </c>
      <c r="AE31" s="4">
        <v>45747</v>
      </c>
      <c r="AF31" s="10" t="s">
        <v>397</v>
      </c>
    </row>
    <row r="32" spans="1:32" x14ac:dyDescent="0.25">
      <c r="A32" s="3">
        <v>2025</v>
      </c>
      <c r="B32" s="4">
        <v>45658</v>
      </c>
      <c r="C32" s="4">
        <v>45747</v>
      </c>
      <c r="D32" t="s">
        <v>88</v>
      </c>
      <c r="E32" s="3">
        <v>6</v>
      </c>
      <c r="F32" s="3" t="s">
        <v>236</v>
      </c>
      <c r="G32" s="3" t="s">
        <v>309</v>
      </c>
      <c r="H32" s="3" t="s">
        <v>310</v>
      </c>
      <c r="I32" s="3" t="s">
        <v>311</v>
      </c>
      <c r="J32" s="3" t="s">
        <v>358</v>
      </c>
      <c r="K32" s="3" t="s">
        <v>353</v>
      </c>
      <c r="L32" t="s">
        <v>91</v>
      </c>
      <c r="M32" s="8">
        <f>3530.29*2</f>
        <v>7060.58</v>
      </c>
      <c r="N32" s="10" t="s">
        <v>396</v>
      </c>
      <c r="O32" s="3">
        <f>3500*2</f>
        <v>7000</v>
      </c>
      <c r="P32" s="10" t="s">
        <v>396</v>
      </c>
      <c r="Q32" s="11">
        <v>25</v>
      </c>
      <c r="R32" s="11">
        <v>25</v>
      </c>
      <c r="S32" s="11">
        <v>25</v>
      </c>
      <c r="T32" s="11">
        <v>25</v>
      </c>
      <c r="U32" s="11">
        <v>25</v>
      </c>
      <c r="V32" s="11">
        <v>25</v>
      </c>
      <c r="W32" s="11">
        <v>25</v>
      </c>
      <c r="X32" s="11">
        <v>25</v>
      </c>
      <c r="Y32" s="11">
        <v>25</v>
      </c>
      <c r="Z32" s="11">
        <v>25</v>
      </c>
      <c r="AA32" s="11">
        <v>25</v>
      </c>
      <c r="AB32" s="11">
        <v>25</v>
      </c>
      <c r="AC32" s="11">
        <v>25</v>
      </c>
      <c r="AD32" s="10" t="s">
        <v>284</v>
      </c>
      <c r="AE32" s="4">
        <v>45747</v>
      </c>
      <c r="AF32" s="10" t="s">
        <v>397</v>
      </c>
    </row>
    <row r="33" spans="1:32" x14ac:dyDescent="0.25">
      <c r="A33" s="3">
        <v>2025</v>
      </c>
      <c r="B33" s="4">
        <v>45658</v>
      </c>
      <c r="C33" s="4">
        <v>45747</v>
      </c>
      <c r="D33" t="s">
        <v>88</v>
      </c>
      <c r="E33" s="3">
        <v>2</v>
      </c>
      <c r="F33" s="3" t="s">
        <v>237</v>
      </c>
      <c r="G33" s="3" t="s">
        <v>312</v>
      </c>
      <c r="H33" s="3" t="s">
        <v>270</v>
      </c>
      <c r="I33" s="3" t="s">
        <v>313</v>
      </c>
      <c r="J33" s="3" t="s">
        <v>344</v>
      </c>
      <c r="K33" s="3" t="s">
        <v>372</v>
      </c>
      <c r="L33" t="s">
        <v>91</v>
      </c>
      <c r="M33" s="8">
        <f>12290.88*2</f>
        <v>24581.759999999998</v>
      </c>
      <c r="N33" s="10" t="s">
        <v>396</v>
      </c>
      <c r="O33" s="3">
        <f>10500*2</f>
        <v>21000</v>
      </c>
      <c r="P33" s="10" t="s">
        <v>396</v>
      </c>
      <c r="Q33" s="11">
        <v>26</v>
      </c>
      <c r="R33" s="11">
        <v>26</v>
      </c>
      <c r="S33" s="11">
        <v>26</v>
      </c>
      <c r="T33" s="11">
        <v>26</v>
      </c>
      <c r="U33" s="11">
        <v>26</v>
      </c>
      <c r="V33" s="11">
        <v>26</v>
      </c>
      <c r="W33" s="11">
        <v>26</v>
      </c>
      <c r="X33" s="11">
        <v>26</v>
      </c>
      <c r="Y33" s="11">
        <v>26</v>
      </c>
      <c r="Z33" s="11">
        <v>26</v>
      </c>
      <c r="AA33" s="11">
        <v>26</v>
      </c>
      <c r="AB33" s="11">
        <v>26</v>
      </c>
      <c r="AC33" s="11">
        <v>26</v>
      </c>
      <c r="AD33" s="10" t="s">
        <v>284</v>
      </c>
      <c r="AE33" s="4">
        <v>45747</v>
      </c>
      <c r="AF33" s="10" t="s">
        <v>397</v>
      </c>
    </row>
    <row r="34" spans="1:32" x14ac:dyDescent="0.25">
      <c r="A34" s="3">
        <v>2025</v>
      </c>
      <c r="B34" s="4">
        <v>45658</v>
      </c>
      <c r="C34" s="4">
        <v>45747</v>
      </c>
      <c r="D34" t="s">
        <v>88</v>
      </c>
      <c r="E34" s="3">
        <v>6</v>
      </c>
      <c r="F34" s="3" t="s">
        <v>239</v>
      </c>
      <c r="G34" s="3" t="s">
        <v>253</v>
      </c>
      <c r="H34" s="3" t="s">
        <v>314</v>
      </c>
      <c r="I34" s="3" t="s">
        <v>315</v>
      </c>
      <c r="J34" s="3" t="s">
        <v>373</v>
      </c>
      <c r="K34" s="3" t="s">
        <v>374</v>
      </c>
      <c r="L34" t="s">
        <v>91</v>
      </c>
      <c r="M34" s="8">
        <f>3305.88*2</f>
        <v>6611.76</v>
      </c>
      <c r="N34" s="10" t="s">
        <v>396</v>
      </c>
      <c r="O34" s="3">
        <f>3300*2</f>
        <v>6600</v>
      </c>
      <c r="P34" s="10" t="s">
        <v>396</v>
      </c>
      <c r="Q34" s="11">
        <v>27</v>
      </c>
      <c r="R34" s="11">
        <v>27</v>
      </c>
      <c r="S34" s="11">
        <v>27</v>
      </c>
      <c r="T34" s="11">
        <v>27</v>
      </c>
      <c r="U34" s="11">
        <v>27</v>
      </c>
      <c r="V34" s="11">
        <v>27</v>
      </c>
      <c r="W34" s="11">
        <v>27</v>
      </c>
      <c r="X34" s="11">
        <v>27</v>
      </c>
      <c r="Y34" s="11">
        <v>27</v>
      </c>
      <c r="Z34" s="11">
        <v>27</v>
      </c>
      <c r="AA34" s="11">
        <v>27</v>
      </c>
      <c r="AB34" s="11">
        <v>27</v>
      </c>
      <c r="AC34" s="11">
        <v>27</v>
      </c>
      <c r="AD34" s="10" t="s">
        <v>284</v>
      </c>
      <c r="AE34" s="4">
        <v>45747</v>
      </c>
      <c r="AF34" s="10" t="s">
        <v>397</v>
      </c>
    </row>
    <row r="35" spans="1:32" x14ac:dyDescent="0.25">
      <c r="A35" s="3">
        <v>2025</v>
      </c>
      <c r="B35" s="4">
        <v>45658</v>
      </c>
      <c r="C35" s="4">
        <v>45747</v>
      </c>
      <c r="D35" t="s">
        <v>88</v>
      </c>
      <c r="E35" s="3">
        <v>6</v>
      </c>
      <c r="F35" s="3" t="s">
        <v>240</v>
      </c>
      <c r="G35" s="3" t="s">
        <v>253</v>
      </c>
      <c r="H35" s="3" t="s">
        <v>292</v>
      </c>
      <c r="I35" s="3" t="s">
        <v>316</v>
      </c>
      <c r="J35" s="3" t="s">
        <v>355</v>
      </c>
      <c r="K35" s="3" t="s">
        <v>375</v>
      </c>
      <c r="L35" t="s">
        <v>91</v>
      </c>
      <c r="M35" s="8">
        <f>3000*2</f>
        <v>6000</v>
      </c>
      <c r="N35" s="10" t="s">
        <v>396</v>
      </c>
      <c r="O35" s="3">
        <f>3000*2</f>
        <v>6000</v>
      </c>
      <c r="P35" s="10" t="s">
        <v>396</v>
      </c>
      <c r="Q35" s="11">
        <v>28</v>
      </c>
      <c r="R35" s="11">
        <v>28</v>
      </c>
      <c r="S35" s="11">
        <v>28</v>
      </c>
      <c r="T35" s="11">
        <v>28</v>
      </c>
      <c r="U35" s="11">
        <v>28</v>
      </c>
      <c r="V35" s="11">
        <v>28</v>
      </c>
      <c r="W35" s="11">
        <v>28</v>
      </c>
      <c r="X35" s="11">
        <v>28</v>
      </c>
      <c r="Y35" s="11">
        <v>28</v>
      </c>
      <c r="Z35" s="11">
        <v>28</v>
      </c>
      <c r="AA35" s="11">
        <v>28</v>
      </c>
      <c r="AB35" s="11">
        <v>28</v>
      </c>
      <c r="AC35" s="11">
        <v>28</v>
      </c>
      <c r="AD35" s="10" t="s">
        <v>284</v>
      </c>
      <c r="AE35" s="4">
        <v>45747</v>
      </c>
      <c r="AF35" s="10" t="s">
        <v>397</v>
      </c>
    </row>
    <row r="36" spans="1:32" x14ac:dyDescent="0.25">
      <c r="A36" s="3">
        <v>2025</v>
      </c>
      <c r="B36" s="4">
        <v>45658</v>
      </c>
      <c r="C36" s="4">
        <v>45747</v>
      </c>
      <c r="D36" t="s">
        <v>88</v>
      </c>
      <c r="E36" s="3">
        <v>6</v>
      </c>
      <c r="F36" s="3" t="s">
        <v>239</v>
      </c>
      <c r="G36" s="3" t="s">
        <v>253</v>
      </c>
      <c r="H36" s="3" t="s">
        <v>314</v>
      </c>
      <c r="I36" s="3" t="s">
        <v>317</v>
      </c>
      <c r="J36" s="3" t="s">
        <v>375</v>
      </c>
      <c r="K36" s="3" t="s">
        <v>376</v>
      </c>
      <c r="L36" t="s">
        <v>91</v>
      </c>
      <c r="M36" s="8">
        <f>2500*2</f>
        <v>5000</v>
      </c>
      <c r="N36" s="10" t="s">
        <v>396</v>
      </c>
      <c r="O36" s="3">
        <f>2500*2</f>
        <v>5000</v>
      </c>
      <c r="P36" s="10" t="s">
        <v>396</v>
      </c>
      <c r="Q36" s="11">
        <v>29</v>
      </c>
      <c r="R36" s="11">
        <v>29</v>
      </c>
      <c r="S36" s="11">
        <v>29</v>
      </c>
      <c r="T36" s="11">
        <v>29</v>
      </c>
      <c r="U36" s="11">
        <v>29</v>
      </c>
      <c r="V36" s="11">
        <v>29</v>
      </c>
      <c r="W36" s="11">
        <v>29</v>
      </c>
      <c r="X36" s="11">
        <v>29</v>
      </c>
      <c r="Y36" s="11">
        <v>29</v>
      </c>
      <c r="Z36" s="11">
        <v>29</v>
      </c>
      <c r="AA36" s="11">
        <v>29</v>
      </c>
      <c r="AB36" s="11">
        <v>29</v>
      </c>
      <c r="AC36" s="11">
        <v>29</v>
      </c>
      <c r="AD36" s="10" t="s">
        <v>284</v>
      </c>
      <c r="AE36" s="4">
        <v>45747</v>
      </c>
      <c r="AF36" s="10" t="s">
        <v>397</v>
      </c>
    </row>
    <row r="37" spans="1:32" x14ac:dyDescent="0.25">
      <c r="A37" s="3">
        <v>2025</v>
      </c>
      <c r="B37" s="4">
        <v>45658</v>
      </c>
      <c r="C37" s="4">
        <v>45747</v>
      </c>
      <c r="D37" t="s">
        <v>88</v>
      </c>
      <c r="E37" s="3">
        <v>4</v>
      </c>
      <c r="F37" s="3" t="s">
        <v>241</v>
      </c>
      <c r="G37" s="3" t="s">
        <v>318</v>
      </c>
      <c r="H37" s="3" t="s">
        <v>304</v>
      </c>
      <c r="I37" s="3" t="s">
        <v>319</v>
      </c>
      <c r="J37" s="3" t="s">
        <v>377</v>
      </c>
      <c r="K37" s="3" t="s">
        <v>378</v>
      </c>
      <c r="L37" t="s">
        <v>91</v>
      </c>
      <c r="M37" s="8">
        <f>7840.23*2</f>
        <v>15680.46</v>
      </c>
      <c r="N37" s="10" t="s">
        <v>396</v>
      </c>
      <c r="O37" s="3">
        <f>7000*2</f>
        <v>14000</v>
      </c>
      <c r="P37" s="10" t="s">
        <v>396</v>
      </c>
      <c r="Q37" s="11">
        <v>30</v>
      </c>
      <c r="R37" s="11">
        <v>30</v>
      </c>
      <c r="S37" s="11">
        <v>30</v>
      </c>
      <c r="T37" s="11">
        <v>30</v>
      </c>
      <c r="U37" s="11">
        <v>30</v>
      </c>
      <c r="V37" s="11">
        <v>30</v>
      </c>
      <c r="W37" s="11">
        <v>30</v>
      </c>
      <c r="X37" s="11">
        <v>30</v>
      </c>
      <c r="Y37" s="11">
        <v>30</v>
      </c>
      <c r="Z37" s="11">
        <v>30</v>
      </c>
      <c r="AA37" s="11">
        <v>30</v>
      </c>
      <c r="AB37" s="11">
        <v>30</v>
      </c>
      <c r="AC37" s="11">
        <v>30</v>
      </c>
      <c r="AD37" s="10" t="s">
        <v>284</v>
      </c>
      <c r="AE37" s="4">
        <v>45747</v>
      </c>
      <c r="AF37" s="10" t="s">
        <v>397</v>
      </c>
    </row>
    <row r="38" spans="1:32" x14ac:dyDescent="0.25">
      <c r="A38" s="3">
        <v>2025</v>
      </c>
      <c r="B38" s="4">
        <v>45658</v>
      </c>
      <c r="C38" s="4">
        <v>45747</v>
      </c>
      <c r="D38" t="s">
        <v>88</v>
      </c>
      <c r="E38" s="3">
        <v>5</v>
      </c>
      <c r="F38" s="3" t="s">
        <v>242</v>
      </c>
      <c r="G38" s="3" t="s">
        <v>295</v>
      </c>
      <c r="H38" s="3" t="s">
        <v>320</v>
      </c>
      <c r="I38" s="3" t="s">
        <v>321</v>
      </c>
      <c r="J38" s="3" t="s">
        <v>379</v>
      </c>
      <c r="K38" s="3" t="s">
        <v>380</v>
      </c>
      <c r="L38" t="s">
        <v>91</v>
      </c>
      <c r="M38" s="8">
        <f>3642.5*2</f>
        <v>7285</v>
      </c>
      <c r="N38" s="10" t="s">
        <v>396</v>
      </c>
      <c r="O38" s="3">
        <f>3600*2</f>
        <v>7200</v>
      </c>
      <c r="P38" s="10" t="s">
        <v>396</v>
      </c>
      <c r="Q38" s="11">
        <v>31</v>
      </c>
      <c r="R38" s="11">
        <v>31</v>
      </c>
      <c r="S38" s="11">
        <v>31</v>
      </c>
      <c r="T38" s="11">
        <v>31</v>
      </c>
      <c r="U38" s="11">
        <v>31</v>
      </c>
      <c r="V38" s="11">
        <v>31</v>
      </c>
      <c r="W38" s="11">
        <v>31</v>
      </c>
      <c r="X38" s="11">
        <v>31</v>
      </c>
      <c r="Y38" s="11">
        <v>31</v>
      </c>
      <c r="Z38" s="11">
        <v>31</v>
      </c>
      <c r="AA38" s="11">
        <v>31</v>
      </c>
      <c r="AB38" s="11">
        <v>31</v>
      </c>
      <c r="AC38" s="11">
        <v>31</v>
      </c>
      <c r="AD38" s="10" t="s">
        <v>284</v>
      </c>
      <c r="AE38" s="4">
        <v>45747</v>
      </c>
      <c r="AF38" s="10" t="s">
        <v>397</v>
      </c>
    </row>
    <row r="39" spans="1:32" x14ac:dyDescent="0.25">
      <c r="A39" s="3">
        <v>2025</v>
      </c>
      <c r="B39" s="4">
        <v>45658</v>
      </c>
      <c r="C39" s="4">
        <v>45747</v>
      </c>
      <c r="D39" t="s">
        <v>88</v>
      </c>
      <c r="E39" s="3">
        <v>5</v>
      </c>
      <c r="F39" s="3" t="s">
        <v>243</v>
      </c>
      <c r="G39" s="3" t="s">
        <v>309</v>
      </c>
      <c r="H39" s="3" t="s">
        <v>314</v>
      </c>
      <c r="I39" s="3" t="s">
        <v>322</v>
      </c>
      <c r="J39" s="3" t="s">
        <v>381</v>
      </c>
      <c r="K39" s="3" t="s">
        <v>382</v>
      </c>
      <c r="L39" t="s">
        <v>92</v>
      </c>
      <c r="M39" s="8">
        <f>6019.44*2</f>
        <v>12038.88</v>
      </c>
      <c r="N39" s="10" t="s">
        <v>396</v>
      </c>
      <c r="O39" s="3">
        <f>5500*2</f>
        <v>11000</v>
      </c>
      <c r="P39" s="10" t="s">
        <v>396</v>
      </c>
      <c r="Q39" s="11">
        <v>32</v>
      </c>
      <c r="R39" s="11">
        <v>32</v>
      </c>
      <c r="S39" s="11">
        <v>32</v>
      </c>
      <c r="T39" s="11">
        <v>32</v>
      </c>
      <c r="U39" s="11">
        <v>32</v>
      </c>
      <c r="V39" s="11">
        <v>32</v>
      </c>
      <c r="W39" s="11">
        <v>32</v>
      </c>
      <c r="X39" s="11">
        <v>32</v>
      </c>
      <c r="Y39" s="11">
        <v>32</v>
      </c>
      <c r="Z39" s="11">
        <v>32</v>
      </c>
      <c r="AA39" s="11">
        <v>32</v>
      </c>
      <c r="AB39" s="11">
        <v>32</v>
      </c>
      <c r="AC39" s="11">
        <v>32</v>
      </c>
      <c r="AD39" s="10" t="s">
        <v>284</v>
      </c>
      <c r="AE39" s="4">
        <v>45747</v>
      </c>
      <c r="AF39" s="10" t="s">
        <v>397</v>
      </c>
    </row>
    <row r="40" spans="1:32" x14ac:dyDescent="0.25">
      <c r="A40" s="3">
        <v>2025</v>
      </c>
      <c r="B40" s="4">
        <v>45658</v>
      </c>
      <c r="C40" s="4">
        <v>45747</v>
      </c>
      <c r="D40" t="s">
        <v>88</v>
      </c>
      <c r="E40" s="3">
        <v>5</v>
      </c>
      <c r="F40" s="3" t="s">
        <v>244</v>
      </c>
      <c r="G40" s="3" t="s">
        <v>303</v>
      </c>
      <c r="H40" s="3" t="s">
        <v>296</v>
      </c>
      <c r="I40" s="3" t="s">
        <v>323</v>
      </c>
      <c r="J40" s="3" t="s">
        <v>354</v>
      </c>
      <c r="K40" s="3" t="s">
        <v>383</v>
      </c>
      <c r="L40" t="s">
        <v>92</v>
      </c>
      <c r="M40" s="8">
        <f>2750*2</f>
        <v>5500</v>
      </c>
      <c r="N40" s="10" t="s">
        <v>396</v>
      </c>
      <c r="O40" s="3">
        <f>2750*2</f>
        <v>5500</v>
      </c>
      <c r="P40" s="10" t="s">
        <v>396</v>
      </c>
      <c r="Q40" s="11">
        <v>33</v>
      </c>
      <c r="R40" s="11">
        <v>33</v>
      </c>
      <c r="S40" s="11">
        <v>33</v>
      </c>
      <c r="T40" s="11">
        <v>33</v>
      </c>
      <c r="U40" s="11">
        <v>33</v>
      </c>
      <c r="V40" s="11">
        <v>33</v>
      </c>
      <c r="W40" s="11">
        <v>33</v>
      </c>
      <c r="X40" s="11">
        <v>33</v>
      </c>
      <c r="Y40" s="11">
        <v>33</v>
      </c>
      <c r="Z40" s="11">
        <v>33</v>
      </c>
      <c r="AA40" s="11">
        <v>33</v>
      </c>
      <c r="AB40" s="11">
        <v>33</v>
      </c>
      <c r="AC40" s="11">
        <v>33</v>
      </c>
      <c r="AD40" s="10" t="s">
        <v>284</v>
      </c>
      <c r="AE40" s="4">
        <v>45747</v>
      </c>
      <c r="AF40" s="10" t="s">
        <v>397</v>
      </c>
    </row>
    <row r="41" spans="1:32" x14ac:dyDescent="0.25">
      <c r="A41" s="3">
        <v>2025</v>
      </c>
      <c r="B41" s="4">
        <v>45658</v>
      </c>
      <c r="C41" s="4">
        <v>45747</v>
      </c>
      <c r="D41" t="s">
        <v>88</v>
      </c>
      <c r="E41" s="3">
        <v>6</v>
      </c>
      <c r="F41" s="3" t="s">
        <v>245</v>
      </c>
      <c r="G41" s="3" t="s">
        <v>253</v>
      </c>
      <c r="H41" s="3" t="s">
        <v>324</v>
      </c>
      <c r="I41" s="3" t="s">
        <v>325</v>
      </c>
      <c r="J41" s="3" t="s">
        <v>358</v>
      </c>
      <c r="K41" s="3" t="s">
        <v>384</v>
      </c>
      <c r="L41" t="s">
        <v>92</v>
      </c>
      <c r="M41" s="8">
        <f>3530.29*2</f>
        <v>7060.58</v>
      </c>
      <c r="N41" s="10" t="s">
        <v>396</v>
      </c>
      <c r="O41" s="3">
        <f>3500*2</f>
        <v>7000</v>
      </c>
      <c r="P41" s="10" t="s">
        <v>396</v>
      </c>
      <c r="Q41" s="11">
        <v>34</v>
      </c>
      <c r="R41" s="11">
        <v>34</v>
      </c>
      <c r="S41" s="11">
        <v>34</v>
      </c>
      <c r="T41" s="11">
        <v>34</v>
      </c>
      <c r="U41" s="11">
        <v>34</v>
      </c>
      <c r="V41" s="11">
        <v>34</v>
      </c>
      <c r="W41" s="11">
        <v>34</v>
      </c>
      <c r="X41" s="11">
        <v>34</v>
      </c>
      <c r="Y41" s="11">
        <v>34</v>
      </c>
      <c r="Z41" s="11">
        <v>34</v>
      </c>
      <c r="AA41" s="11">
        <v>34</v>
      </c>
      <c r="AB41" s="11">
        <v>34</v>
      </c>
      <c r="AC41" s="11">
        <v>34</v>
      </c>
      <c r="AD41" s="10" t="s">
        <v>284</v>
      </c>
      <c r="AE41" s="4">
        <v>45747</v>
      </c>
      <c r="AF41" s="10" t="s">
        <v>397</v>
      </c>
    </row>
    <row r="42" spans="1:32" x14ac:dyDescent="0.25">
      <c r="A42" s="3">
        <v>2025</v>
      </c>
      <c r="B42" s="4">
        <v>45658</v>
      </c>
      <c r="C42" s="4">
        <v>45747</v>
      </c>
      <c r="D42" t="s">
        <v>88</v>
      </c>
      <c r="E42" s="3">
        <v>5</v>
      </c>
      <c r="F42" s="3" t="s">
        <v>246</v>
      </c>
      <c r="G42" s="3" t="s">
        <v>291</v>
      </c>
      <c r="H42" s="3" t="s">
        <v>272</v>
      </c>
      <c r="I42" s="3" t="s">
        <v>326</v>
      </c>
      <c r="J42" s="3" t="s">
        <v>343</v>
      </c>
      <c r="K42" s="3" t="s">
        <v>353</v>
      </c>
      <c r="L42" t="s">
        <v>91</v>
      </c>
      <c r="M42" s="8">
        <f>4871.37*2</f>
        <v>9742.74</v>
      </c>
      <c r="N42" s="10" t="s">
        <v>396</v>
      </c>
      <c r="O42" s="3">
        <f>4500*2</f>
        <v>9000</v>
      </c>
      <c r="P42" s="10" t="s">
        <v>396</v>
      </c>
      <c r="Q42" s="11">
        <v>35</v>
      </c>
      <c r="R42" s="11">
        <v>35</v>
      </c>
      <c r="S42" s="11">
        <v>35</v>
      </c>
      <c r="T42" s="11">
        <v>35</v>
      </c>
      <c r="U42" s="11">
        <v>35</v>
      </c>
      <c r="V42" s="11">
        <v>35</v>
      </c>
      <c r="W42" s="11">
        <v>35</v>
      </c>
      <c r="X42" s="11">
        <v>35</v>
      </c>
      <c r="Y42" s="11">
        <v>35</v>
      </c>
      <c r="Z42" s="11">
        <v>35</v>
      </c>
      <c r="AA42" s="11">
        <v>35</v>
      </c>
      <c r="AB42" s="11">
        <v>35</v>
      </c>
      <c r="AC42" s="11">
        <v>35</v>
      </c>
      <c r="AD42" s="10" t="s">
        <v>284</v>
      </c>
      <c r="AE42" s="4">
        <v>45747</v>
      </c>
      <c r="AF42" s="10" t="s">
        <v>397</v>
      </c>
    </row>
    <row r="43" spans="1:32" x14ac:dyDescent="0.25">
      <c r="A43" s="3">
        <v>2025</v>
      </c>
      <c r="B43" s="4">
        <v>45658</v>
      </c>
      <c r="C43" s="4">
        <v>45747</v>
      </c>
      <c r="D43" t="s">
        <v>88</v>
      </c>
      <c r="E43" s="3">
        <v>3</v>
      </c>
      <c r="F43" s="3" t="s">
        <v>247</v>
      </c>
      <c r="G43" s="3" t="s">
        <v>277</v>
      </c>
      <c r="H43" s="3" t="s">
        <v>301</v>
      </c>
      <c r="I43" s="3" t="s">
        <v>327</v>
      </c>
      <c r="J43" s="3" t="s">
        <v>349</v>
      </c>
      <c r="K43" s="3" t="s">
        <v>349</v>
      </c>
      <c r="L43" t="s">
        <v>91</v>
      </c>
      <c r="M43" s="8">
        <f>4871.37*2</f>
        <v>9742.74</v>
      </c>
      <c r="N43" s="10" t="s">
        <v>396</v>
      </c>
      <c r="O43" s="3">
        <f>4500*2</f>
        <v>9000</v>
      </c>
      <c r="P43" s="10" t="s">
        <v>396</v>
      </c>
      <c r="Q43" s="11">
        <v>36</v>
      </c>
      <c r="R43" s="11">
        <v>36</v>
      </c>
      <c r="S43" s="11">
        <v>36</v>
      </c>
      <c r="T43" s="11">
        <v>36</v>
      </c>
      <c r="U43" s="11">
        <v>36</v>
      </c>
      <c r="V43" s="11">
        <v>36</v>
      </c>
      <c r="W43" s="11">
        <v>36</v>
      </c>
      <c r="X43" s="11">
        <v>36</v>
      </c>
      <c r="Y43" s="11">
        <v>36</v>
      </c>
      <c r="Z43" s="11">
        <v>36</v>
      </c>
      <c r="AA43" s="11">
        <v>36</v>
      </c>
      <c r="AB43" s="11">
        <v>36</v>
      </c>
      <c r="AC43" s="11">
        <v>36</v>
      </c>
      <c r="AD43" s="10" t="s">
        <v>284</v>
      </c>
      <c r="AE43" s="4">
        <v>45747</v>
      </c>
      <c r="AF43" s="10" t="s">
        <v>397</v>
      </c>
    </row>
    <row r="44" spans="1:32" x14ac:dyDescent="0.25">
      <c r="A44" s="3">
        <v>2025</v>
      </c>
      <c r="B44" s="4">
        <v>45658</v>
      </c>
      <c r="C44" s="4">
        <v>45747</v>
      </c>
      <c r="D44" t="s">
        <v>88</v>
      </c>
      <c r="E44" s="3">
        <v>6</v>
      </c>
      <c r="F44" s="3" t="s">
        <v>227</v>
      </c>
      <c r="G44" s="3" t="s">
        <v>296</v>
      </c>
      <c r="H44" s="3" t="s">
        <v>296</v>
      </c>
      <c r="I44" s="3" t="s">
        <v>271</v>
      </c>
      <c r="J44" s="3" t="s">
        <v>343</v>
      </c>
      <c r="K44" s="3" t="s">
        <v>385</v>
      </c>
      <c r="L44" t="s">
        <v>91</v>
      </c>
      <c r="M44" s="8">
        <f>4091.34*2</f>
        <v>8182.68</v>
      </c>
      <c r="N44" s="10" t="s">
        <v>396</v>
      </c>
      <c r="O44" s="3">
        <f>4000*2</f>
        <v>8000</v>
      </c>
      <c r="P44" s="10" t="s">
        <v>396</v>
      </c>
      <c r="Q44" s="11">
        <v>37</v>
      </c>
      <c r="R44" s="11">
        <v>37</v>
      </c>
      <c r="S44" s="11">
        <v>37</v>
      </c>
      <c r="T44" s="11">
        <v>37</v>
      </c>
      <c r="U44" s="11">
        <v>37</v>
      </c>
      <c r="V44" s="11">
        <v>37</v>
      </c>
      <c r="W44" s="11">
        <v>37</v>
      </c>
      <c r="X44" s="11">
        <v>37</v>
      </c>
      <c r="Y44" s="11">
        <v>37</v>
      </c>
      <c r="Z44" s="11">
        <v>37</v>
      </c>
      <c r="AA44" s="11">
        <v>37</v>
      </c>
      <c r="AB44" s="11">
        <v>37</v>
      </c>
      <c r="AC44" s="11">
        <v>37</v>
      </c>
      <c r="AD44" s="10" t="s">
        <v>284</v>
      </c>
      <c r="AE44" s="4">
        <v>45747</v>
      </c>
      <c r="AF44" s="10" t="s">
        <v>397</v>
      </c>
    </row>
    <row r="45" spans="1:32" x14ac:dyDescent="0.25">
      <c r="A45" s="3">
        <v>2025</v>
      </c>
      <c r="B45" s="4">
        <v>45658</v>
      </c>
      <c r="C45" s="4">
        <v>45747</v>
      </c>
      <c r="D45" t="s">
        <v>88</v>
      </c>
      <c r="E45" s="3">
        <v>5</v>
      </c>
      <c r="F45" s="3" t="s">
        <v>251</v>
      </c>
      <c r="G45" s="3" t="s">
        <v>303</v>
      </c>
      <c r="H45" s="3" t="s">
        <v>301</v>
      </c>
      <c r="I45" s="3" t="s">
        <v>328</v>
      </c>
      <c r="J45" s="3" t="s">
        <v>343</v>
      </c>
      <c r="K45" s="3" t="s">
        <v>350</v>
      </c>
      <c r="L45" t="s">
        <v>92</v>
      </c>
      <c r="M45" s="8">
        <f>3000*2</f>
        <v>6000</v>
      </c>
      <c r="N45" s="10" t="s">
        <v>396</v>
      </c>
      <c r="O45" s="3">
        <f>3000*2</f>
        <v>6000</v>
      </c>
      <c r="P45" s="10" t="s">
        <v>396</v>
      </c>
      <c r="Q45" s="11">
        <v>38</v>
      </c>
      <c r="R45" s="11">
        <v>38</v>
      </c>
      <c r="S45" s="11">
        <v>38</v>
      </c>
      <c r="T45" s="11">
        <v>38</v>
      </c>
      <c r="U45" s="11">
        <v>38</v>
      </c>
      <c r="V45" s="11">
        <v>38</v>
      </c>
      <c r="W45" s="11">
        <v>38</v>
      </c>
      <c r="X45" s="11">
        <v>38</v>
      </c>
      <c r="Y45" s="11">
        <v>38</v>
      </c>
      <c r="Z45" s="11">
        <v>38</v>
      </c>
      <c r="AA45" s="11">
        <v>38</v>
      </c>
      <c r="AB45" s="11">
        <v>38</v>
      </c>
      <c r="AC45" s="11">
        <v>38</v>
      </c>
      <c r="AD45" s="10" t="s">
        <v>284</v>
      </c>
      <c r="AE45" s="4">
        <v>45747</v>
      </c>
      <c r="AF45" s="10" t="s">
        <v>397</v>
      </c>
    </row>
    <row r="46" spans="1:32" x14ac:dyDescent="0.25">
      <c r="A46" s="3">
        <v>2025</v>
      </c>
      <c r="B46" s="4">
        <v>45658</v>
      </c>
      <c r="C46" s="4">
        <v>45747</v>
      </c>
      <c r="D46" t="s">
        <v>88</v>
      </c>
      <c r="E46" s="3">
        <v>6</v>
      </c>
      <c r="F46" s="3" t="s">
        <v>401</v>
      </c>
      <c r="G46" s="3" t="s">
        <v>250</v>
      </c>
      <c r="H46" s="3" t="s">
        <v>314</v>
      </c>
      <c r="I46" s="3" t="s">
        <v>329</v>
      </c>
      <c r="J46" s="3" t="s">
        <v>367</v>
      </c>
      <c r="K46" s="3" t="s">
        <v>349</v>
      </c>
      <c r="L46" t="s">
        <v>92</v>
      </c>
      <c r="M46" s="8">
        <f>5432.41*2</f>
        <v>10864.82</v>
      </c>
      <c r="N46" s="10" t="s">
        <v>396</v>
      </c>
      <c r="O46" s="3">
        <f>5000*2</f>
        <v>10000</v>
      </c>
      <c r="P46" s="10" t="s">
        <v>396</v>
      </c>
      <c r="Q46" s="11">
        <v>39</v>
      </c>
      <c r="R46" s="11">
        <v>39</v>
      </c>
      <c r="S46" s="11">
        <v>39</v>
      </c>
      <c r="T46" s="11">
        <v>39</v>
      </c>
      <c r="U46" s="11">
        <v>39</v>
      </c>
      <c r="V46" s="11">
        <v>39</v>
      </c>
      <c r="W46" s="11">
        <v>39</v>
      </c>
      <c r="X46" s="11">
        <v>39</v>
      </c>
      <c r="Y46" s="11">
        <v>39</v>
      </c>
      <c r="Z46" s="11">
        <v>39</v>
      </c>
      <c r="AA46" s="11">
        <v>39</v>
      </c>
      <c r="AB46" s="11">
        <v>39</v>
      </c>
      <c r="AC46" s="11">
        <v>39</v>
      </c>
      <c r="AD46" s="10" t="s">
        <v>284</v>
      </c>
      <c r="AE46" s="4">
        <v>45747</v>
      </c>
      <c r="AF46" s="10" t="s">
        <v>397</v>
      </c>
    </row>
    <row r="47" spans="1:32" x14ac:dyDescent="0.25">
      <c r="A47" s="3">
        <v>2025</v>
      </c>
      <c r="B47" s="4">
        <v>45658</v>
      </c>
      <c r="C47" s="4">
        <v>45747</v>
      </c>
      <c r="D47" t="s">
        <v>88</v>
      </c>
      <c r="E47" s="3">
        <v>5</v>
      </c>
      <c r="F47" s="3" t="s">
        <v>235</v>
      </c>
      <c r="G47" s="3" t="s">
        <v>303</v>
      </c>
      <c r="H47" s="3" t="s">
        <v>301</v>
      </c>
      <c r="I47" s="3" t="s">
        <v>330</v>
      </c>
      <c r="J47" s="3" t="s">
        <v>386</v>
      </c>
      <c r="K47" s="3" t="s">
        <v>357</v>
      </c>
      <c r="L47" t="s">
        <v>91</v>
      </c>
      <c r="M47" s="8">
        <f>3000*2</f>
        <v>6000</v>
      </c>
      <c r="N47" s="10" t="s">
        <v>396</v>
      </c>
      <c r="O47" s="3">
        <f>3000*2</f>
        <v>6000</v>
      </c>
      <c r="P47" s="10" t="s">
        <v>396</v>
      </c>
      <c r="Q47" s="11">
        <v>40</v>
      </c>
      <c r="R47" s="11">
        <v>40</v>
      </c>
      <c r="S47" s="11">
        <v>40</v>
      </c>
      <c r="T47" s="11">
        <v>40</v>
      </c>
      <c r="U47" s="11">
        <v>40</v>
      </c>
      <c r="V47" s="11">
        <v>40</v>
      </c>
      <c r="W47" s="11">
        <v>40</v>
      </c>
      <c r="X47" s="11">
        <v>40</v>
      </c>
      <c r="Y47" s="11">
        <v>40</v>
      </c>
      <c r="Z47" s="11">
        <v>40</v>
      </c>
      <c r="AA47" s="11">
        <v>40</v>
      </c>
      <c r="AB47" s="11">
        <v>40</v>
      </c>
      <c r="AC47" s="11">
        <v>40</v>
      </c>
      <c r="AD47" s="10" t="s">
        <v>284</v>
      </c>
      <c r="AE47" s="4">
        <v>45747</v>
      </c>
      <c r="AF47" s="10" t="s">
        <v>397</v>
      </c>
    </row>
    <row r="48" spans="1:32" x14ac:dyDescent="0.25">
      <c r="A48" s="3">
        <v>2025</v>
      </c>
      <c r="B48" s="4">
        <v>45658</v>
      </c>
      <c r="C48" s="4">
        <v>45747</v>
      </c>
      <c r="D48" t="s">
        <v>88</v>
      </c>
      <c r="E48" s="3">
        <v>6</v>
      </c>
      <c r="F48" s="3" t="s">
        <v>252</v>
      </c>
      <c r="G48" s="3" t="s">
        <v>252</v>
      </c>
      <c r="H48" s="3" t="s">
        <v>301</v>
      </c>
      <c r="I48" s="3" t="s">
        <v>331</v>
      </c>
      <c r="J48" s="3" t="s">
        <v>387</v>
      </c>
      <c r="K48" s="3" t="s">
        <v>364</v>
      </c>
      <c r="L48" t="s">
        <v>92</v>
      </c>
      <c r="M48" s="8">
        <f>3250*2</f>
        <v>6500</v>
      </c>
      <c r="N48" s="10" t="s">
        <v>396</v>
      </c>
      <c r="O48" s="3">
        <f>3250*2</f>
        <v>6500</v>
      </c>
      <c r="P48" s="10" t="s">
        <v>396</v>
      </c>
      <c r="Q48" s="11">
        <v>41</v>
      </c>
      <c r="R48" s="11">
        <v>41</v>
      </c>
      <c r="S48" s="11">
        <v>41</v>
      </c>
      <c r="T48" s="11">
        <v>41</v>
      </c>
      <c r="U48" s="11">
        <v>41</v>
      </c>
      <c r="V48" s="11">
        <v>41</v>
      </c>
      <c r="W48" s="11">
        <v>41</v>
      </c>
      <c r="X48" s="11">
        <v>41</v>
      </c>
      <c r="Y48" s="11">
        <v>41</v>
      </c>
      <c r="Z48" s="11">
        <v>41</v>
      </c>
      <c r="AA48" s="11">
        <v>41</v>
      </c>
      <c r="AB48" s="11">
        <v>41</v>
      </c>
      <c r="AC48" s="11">
        <v>41</v>
      </c>
      <c r="AD48" s="10" t="s">
        <v>284</v>
      </c>
      <c r="AE48" s="4">
        <v>45747</v>
      </c>
      <c r="AF48" s="10" t="s">
        <v>397</v>
      </c>
    </row>
    <row r="49" spans="1:32" x14ac:dyDescent="0.25">
      <c r="A49" s="3">
        <v>2025</v>
      </c>
      <c r="B49" s="4">
        <v>45658</v>
      </c>
      <c r="C49" s="4">
        <v>45747</v>
      </c>
      <c r="D49" t="s">
        <v>88</v>
      </c>
      <c r="E49" s="3">
        <v>6</v>
      </c>
      <c r="F49" s="3" t="s">
        <v>402</v>
      </c>
      <c r="G49" s="3" t="s">
        <v>253</v>
      </c>
      <c r="H49" s="3" t="s">
        <v>296</v>
      </c>
      <c r="I49" s="3" t="s">
        <v>332</v>
      </c>
      <c r="J49" s="3" t="s">
        <v>388</v>
      </c>
      <c r="K49" s="3" t="s">
        <v>356</v>
      </c>
      <c r="L49" t="s">
        <v>91</v>
      </c>
      <c r="M49" s="8">
        <f>3530.29*2</f>
        <v>7060.58</v>
      </c>
      <c r="N49" s="10" t="s">
        <v>396</v>
      </c>
      <c r="O49" s="3">
        <f>3500*2</f>
        <v>7000</v>
      </c>
      <c r="P49" s="10" t="s">
        <v>396</v>
      </c>
      <c r="Q49" s="11">
        <v>42</v>
      </c>
      <c r="R49" s="11">
        <v>42</v>
      </c>
      <c r="S49" s="11">
        <v>42</v>
      </c>
      <c r="T49" s="11">
        <v>42</v>
      </c>
      <c r="U49" s="11">
        <v>42</v>
      </c>
      <c r="V49" s="11">
        <v>42</v>
      </c>
      <c r="W49" s="11">
        <v>42</v>
      </c>
      <c r="X49" s="11">
        <v>42</v>
      </c>
      <c r="Y49" s="11">
        <v>42</v>
      </c>
      <c r="Z49" s="11">
        <v>42</v>
      </c>
      <c r="AA49" s="11">
        <v>42</v>
      </c>
      <c r="AB49" s="11">
        <v>42</v>
      </c>
      <c r="AC49" s="11">
        <v>42</v>
      </c>
      <c r="AD49" s="10" t="s">
        <v>284</v>
      </c>
      <c r="AE49" s="4">
        <v>45747</v>
      </c>
      <c r="AF49" s="10" t="s">
        <v>397</v>
      </c>
    </row>
    <row r="50" spans="1:32" x14ac:dyDescent="0.25">
      <c r="A50" s="3">
        <v>2025</v>
      </c>
      <c r="B50" s="4">
        <v>45658</v>
      </c>
      <c r="C50" s="4">
        <v>45747</v>
      </c>
      <c r="D50" t="s">
        <v>88</v>
      </c>
      <c r="E50" s="3">
        <v>6</v>
      </c>
      <c r="F50" s="3" t="s">
        <v>402</v>
      </c>
      <c r="G50" s="3" t="s">
        <v>253</v>
      </c>
      <c r="H50" s="3" t="s">
        <v>296</v>
      </c>
      <c r="I50" s="3" t="s">
        <v>333</v>
      </c>
      <c r="J50" s="3" t="s">
        <v>353</v>
      </c>
      <c r="K50" s="3" t="s">
        <v>384</v>
      </c>
      <c r="L50" t="s">
        <v>92</v>
      </c>
      <c r="M50" s="8">
        <f>3000*2</f>
        <v>6000</v>
      </c>
      <c r="N50" s="10" t="s">
        <v>396</v>
      </c>
      <c r="O50" s="3">
        <f>3000*2</f>
        <v>6000</v>
      </c>
      <c r="P50" s="10" t="s">
        <v>396</v>
      </c>
      <c r="Q50" s="11">
        <v>43</v>
      </c>
      <c r="R50" s="11">
        <v>43</v>
      </c>
      <c r="S50" s="11">
        <v>43</v>
      </c>
      <c r="T50" s="11">
        <v>43</v>
      </c>
      <c r="U50" s="11">
        <v>43</v>
      </c>
      <c r="V50" s="11">
        <v>43</v>
      </c>
      <c r="W50" s="11">
        <v>43</v>
      </c>
      <c r="X50" s="11">
        <v>43</v>
      </c>
      <c r="Y50" s="11">
        <v>43</v>
      </c>
      <c r="Z50" s="11">
        <v>43</v>
      </c>
      <c r="AA50" s="11">
        <v>43</v>
      </c>
      <c r="AB50" s="11">
        <v>43</v>
      </c>
      <c r="AC50" s="11">
        <v>43</v>
      </c>
      <c r="AD50" s="10" t="s">
        <v>284</v>
      </c>
      <c r="AE50" s="4">
        <v>45747</v>
      </c>
      <c r="AF50" s="10" t="s">
        <v>397</v>
      </c>
    </row>
    <row r="51" spans="1:32" x14ac:dyDescent="0.25">
      <c r="A51" s="3">
        <v>2025</v>
      </c>
      <c r="B51" s="4">
        <v>45658</v>
      </c>
      <c r="C51" s="4">
        <v>45747</v>
      </c>
      <c r="D51" t="s">
        <v>88</v>
      </c>
      <c r="E51" s="3">
        <v>5</v>
      </c>
      <c r="F51" s="3" t="s">
        <v>254</v>
      </c>
      <c r="G51" s="3" t="s">
        <v>309</v>
      </c>
      <c r="H51" s="3" t="s">
        <v>284</v>
      </c>
      <c r="I51" s="3" t="s">
        <v>334</v>
      </c>
      <c r="J51" s="3" t="s">
        <v>389</v>
      </c>
      <c r="K51" s="3" t="s">
        <v>390</v>
      </c>
      <c r="L51" t="s">
        <v>92</v>
      </c>
      <c r="M51" s="8">
        <f>4091.34*2</f>
        <v>8182.68</v>
      </c>
      <c r="N51" s="10" t="s">
        <v>396</v>
      </c>
      <c r="O51" s="3">
        <f>4000*2</f>
        <v>8000</v>
      </c>
      <c r="P51" s="10" t="s">
        <v>396</v>
      </c>
      <c r="Q51" s="11">
        <v>44</v>
      </c>
      <c r="R51" s="11">
        <v>44</v>
      </c>
      <c r="S51" s="11">
        <v>44</v>
      </c>
      <c r="T51" s="11">
        <v>44</v>
      </c>
      <c r="U51" s="11">
        <v>44</v>
      </c>
      <c r="V51" s="11">
        <v>44</v>
      </c>
      <c r="W51" s="11">
        <v>44</v>
      </c>
      <c r="X51" s="11">
        <v>44</v>
      </c>
      <c r="Y51" s="11">
        <v>44</v>
      </c>
      <c r="Z51" s="11">
        <v>44</v>
      </c>
      <c r="AA51" s="11">
        <v>44</v>
      </c>
      <c r="AB51" s="11">
        <v>44</v>
      </c>
      <c r="AC51" s="11">
        <v>44</v>
      </c>
      <c r="AD51" s="10" t="s">
        <v>284</v>
      </c>
      <c r="AE51" s="4">
        <v>45747</v>
      </c>
      <c r="AF51" s="10" t="s">
        <v>397</v>
      </c>
    </row>
    <row r="52" spans="1:32" x14ac:dyDescent="0.25">
      <c r="A52" s="3">
        <v>2025</v>
      </c>
      <c r="B52" s="4">
        <v>45658</v>
      </c>
      <c r="C52" s="4">
        <v>45747</v>
      </c>
      <c r="D52" t="s">
        <v>88</v>
      </c>
      <c r="E52" s="3">
        <v>5</v>
      </c>
      <c r="F52" s="3" t="s">
        <v>255</v>
      </c>
      <c r="G52" s="3" t="s">
        <v>309</v>
      </c>
      <c r="H52" s="3" t="s">
        <v>284</v>
      </c>
      <c r="I52" s="3" t="s">
        <v>335</v>
      </c>
      <c r="J52" s="3" t="s">
        <v>359</v>
      </c>
      <c r="K52" s="3" t="s">
        <v>356</v>
      </c>
      <c r="L52" t="s">
        <v>92</v>
      </c>
      <c r="M52" s="8">
        <f>4871.37*2</f>
        <v>9742.74</v>
      </c>
      <c r="N52" s="10" t="s">
        <v>396</v>
      </c>
      <c r="O52" s="3">
        <f>4500*2</f>
        <v>9000</v>
      </c>
      <c r="P52" s="10" t="s">
        <v>396</v>
      </c>
      <c r="Q52" s="11">
        <v>45</v>
      </c>
      <c r="R52" s="11">
        <v>45</v>
      </c>
      <c r="S52" s="11">
        <v>45</v>
      </c>
      <c r="T52" s="11">
        <v>45</v>
      </c>
      <c r="U52" s="11">
        <v>45</v>
      </c>
      <c r="V52" s="11">
        <v>45</v>
      </c>
      <c r="W52" s="11">
        <v>45</v>
      </c>
      <c r="X52" s="11">
        <v>45</v>
      </c>
      <c r="Y52" s="11">
        <v>45</v>
      </c>
      <c r="Z52" s="11">
        <v>45</v>
      </c>
      <c r="AA52" s="11">
        <v>45</v>
      </c>
      <c r="AB52" s="11">
        <v>45</v>
      </c>
      <c r="AC52" s="11">
        <v>45</v>
      </c>
      <c r="AD52" s="10" t="s">
        <v>284</v>
      </c>
      <c r="AE52" s="4">
        <v>45747</v>
      </c>
      <c r="AF52" s="10" t="s">
        <v>397</v>
      </c>
    </row>
    <row r="53" spans="1:32" x14ac:dyDescent="0.25">
      <c r="A53" s="3">
        <v>2025</v>
      </c>
      <c r="B53" s="4">
        <v>45658</v>
      </c>
      <c r="C53" s="4">
        <v>45747</v>
      </c>
      <c r="D53" t="s">
        <v>88</v>
      </c>
      <c r="E53" s="3">
        <v>5</v>
      </c>
      <c r="F53" s="3" t="s">
        <v>403</v>
      </c>
      <c r="G53" s="3" t="s">
        <v>256</v>
      </c>
      <c r="H53" s="3" t="s">
        <v>263</v>
      </c>
      <c r="I53" s="3" t="s">
        <v>336</v>
      </c>
      <c r="J53" s="3" t="s">
        <v>391</v>
      </c>
      <c r="K53" s="3" t="s">
        <v>392</v>
      </c>
      <c r="L53" t="s">
        <v>92</v>
      </c>
      <c r="M53" s="8">
        <f>5432.41*2</f>
        <v>10864.82</v>
      </c>
      <c r="N53" s="10" t="s">
        <v>396</v>
      </c>
      <c r="O53" s="3">
        <f>5000*2</f>
        <v>10000</v>
      </c>
      <c r="P53" s="10" t="s">
        <v>396</v>
      </c>
      <c r="Q53" s="11">
        <v>46</v>
      </c>
      <c r="R53" s="11">
        <v>46</v>
      </c>
      <c r="S53" s="11">
        <v>46</v>
      </c>
      <c r="T53" s="11">
        <v>46</v>
      </c>
      <c r="U53" s="11">
        <v>46</v>
      </c>
      <c r="V53" s="11">
        <v>46</v>
      </c>
      <c r="W53" s="11">
        <v>46</v>
      </c>
      <c r="X53" s="11">
        <v>46</v>
      </c>
      <c r="Y53" s="11">
        <v>46</v>
      </c>
      <c r="Z53" s="11">
        <v>46</v>
      </c>
      <c r="AA53" s="11">
        <v>46</v>
      </c>
      <c r="AB53" s="11">
        <v>46</v>
      </c>
      <c r="AC53" s="11">
        <v>46</v>
      </c>
      <c r="AD53" s="10" t="s">
        <v>284</v>
      </c>
      <c r="AE53" s="4">
        <v>45747</v>
      </c>
      <c r="AF53" s="10" t="s">
        <v>397</v>
      </c>
    </row>
    <row r="54" spans="1:32" x14ac:dyDescent="0.25">
      <c r="A54" s="3">
        <v>2025</v>
      </c>
      <c r="B54" s="4">
        <v>45658</v>
      </c>
      <c r="C54" s="4">
        <v>45747</v>
      </c>
      <c r="D54" t="s">
        <v>88</v>
      </c>
      <c r="E54" s="3">
        <v>6</v>
      </c>
      <c r="F54" s="3" t="s">
        <v>257</v>
      </c>
      <c r="G54" s="3" t="s">
        <v>253</v>
      </c>
      <c r="H54" s="3" t="s">
        <v>272</v>
      </c>
      <c r="I54" s="3" t="s">
        <v>404</v>
      </c>
      <c r="J54" s="3" t="s">
        <v>388</v>
      </c>
      <c r="K54" s="3" t="s">
        <v>393</v>
      </c>
      <c r="L54" t="s">
        <v>91</v>
      </c>
      <c r="M54" s="8">
        <f>3530.29*2</f>
        <v>7060.58</v>
      </c>
      <c r="N54" s="10" t="s">
        <v>396</v>
      </c>
      <c r="O54" s="3">
        <f t="shared" ref="O54" si="0">3500*2</f>
        <v>7000</v>
      </c>
      <c r="P54" s="10" t="s">
        <v>396</v>
      </c>
      <c r="Q54" s="10">
        <v>47</v>
      </c>
      <c r="R54" s="10">
        <v>47</v>
      </c>
      <c r="S54" s="10">
        <v>47</v>
      </c>
      <c r="T54" s="10">
        <v>47</v>
      </c>
      <c r="U54" s="10">
        <v>47</v>
      </c>
      <c r="V54" s="10">
        <v>47</v>
      </c>
      <c r="W54" s="10">
        <v>47</v>
      </c>
      <c r="X54" s="10">
        <v>47</v>
      </c>
      <c r="Y54" s="10">
        <v>47</v>
      </c>
      <c r="Z54" s="10">
        <v>47</v>
      </c>
      <c r="AA54" s="10">
        <v>47</v>
      </c>
      <c r="AB54" s="10">
        <v>47</v>
      </c>
      <c r="AC54" s="10">
        <v>47</v>
      </c>
      <c r="AD54" s="10" t="s">
        <v>284</v>
      </c>
      <c r="AE54" s="4">
        <v>45747</v>
      </c>
      <c r="AF54" s="10" t="s">
        <v>397</v>
      </c>
    </row>
    <row r="55" spans="1:32" x14ac:dyDescent="0.25">
      <c r="A55" s="3">
        <v>2025</v>
      </c>
      <c r="B55" s="4">
        <v>45658</v>
      </c>
      <c r="C55" s="4">
        <v>45747</v>
      </c>
      <c r="D55" t="s">
        <v>88</v>
      </c>
      <c r="E55" s="3">
        <v>6</v>
      </c>
      <c r="F55" s="3" t="s">
        <v>258</v>
      </c>
      <c r="G55" s="3" t="s">
        <v>303</v>
      </c>
      <c r="H55" s="3" t="s">
        <v>301</v>
      </c>
      <c r="I55" s="3" t="s">
        <v>337</v>
      </c>
      <c r="J55" s="3" t="s">
        <v>394</v>
      </c>
      <c r="K55" s="3" t="s">
        <v>359</v>
      </c>
      <c r="L55" t="s">
        <v>91</v>
      </c>
      <c r="M55" s="8">
        <f>3000*2</f>
        <v>6000</v>
      </c>
      <c r="N55" s="10" t="s">
        <v>396</v>
      </c>
      <c r="O55" s="3">
        <f>3000*2</f>
        <v>6000</v>
      </c>
      <c r="P55" s="10" t="s">
        <v>396</v>
      </c>
      <c r="Q55" s="10">
        <v>48</v>
      </c>
      <c r="R55" s="10">
        <v>48</v>
      </c>
      <c r="S55" s="10">
        <v>48</v>
      </c>
      <c r="T55" s="10">
        <v>48</v>
      </c>
      <c r="U55" s="10">
        <v>48</v>
      </c>
      <c r="V55" s="10">
        <v>48</v>
      </c>
      <c r="W55" s="10">
        <v>48</v>
      </c>
      <c r="X55" s="10">
        <v>48</v>
      </c>
      <c r="Y55" s="10">
        <v>48</v>
      </c>
      <c r="Z55" s="10">
        <v>48</v>
      </c>
      <c r="AA55" s="10">
        <v>48</v>
      </c>
      <c r="AB55" s="10">
        <v>48</v>
      </c>
      <c r="AC55" s="10">
        <v>48</v>
      </c>
      <c r="AD55" s="10" t="s">
        <v>284</v>
      </c>
      <c r="AE55" s="4">
        <v>45747</v>
      </c>
      <c r="AF55" s="10" t="s">
        <v>397</v>
      </c>
    </row>
    <row r="56" spans="1:32" x14ac:dyDescent="0.25">
      <c r="A56" s="3">
        <v>2025</v>
      </c>
      <c r="B56" s="4">
        <v>45658</v>
      </c>
      <c r="C56" s="4">
        <v>45747</v>
      </c>
      <c r="D56" t="s">
        <v>88</v>
      </c>
      <c r="E56" s="3">
        <v>6</v>
      </c>
      <c r="F56" s="3" t="s">
        <v>249</v>
      </c>
      <c r="G56" s="3" t="s">
        <v>249</v>
      </c>
      <c r="H56" s="3" t="s">
        <v>260</v>
      </c>
      <c r="I56" s="3" t="s">
        <v>338</v>
      </c>
      <c r="J56" s="3" t="s">
        <v>395</v>
      </c>
      <c r="K56" s="3" t="s">
        <v>366</v>
      </c>
      <c r="L56" t="s">
        <v>91</v>
      </c>
      <c r="M56" s="8">
        <f>3000*2</f>
        <v>6000</v>
      </c>
      <c r="N56" s="10" t="s">
        <v>396</v>
      </c>
      <c r="O56" s="3">
        <f>3000*2</f>
        <v>6000</v>
      </c>
      <c r="P56" s="10" t="s">
        <v>396</v>
      </c>
      <c r="Q56" s="10">
        <v>49</v>
      </c>
      <c r="R56" s="10">
        <v>49</v>
      </c>
      <c r="S56" s="10">
        <v>49</v>
      </c>
      <c r="T56" s="10">
        <v>49</v>
      </c>
      <c r="U56" s="10">
        <v>49</v>
      </c>
      <c r="V56" s="10">
        <v>49</v>
      </c>
      <c r="W56" s="10">
        <v>49</v>
      </c>
      <c r="X56" s="10">
        <v>49</v>
      </c>
      <c r="Y56" s="10">
        <v>49</v>
      </c>
      <c r="Z56" s="10">
        <v>49</v>
      </c>
      <c r="AA56" s="10">
        <v>49</v>
      </c>
      <c r="AB56" s="10">
        <v>49</v>
      </c>
      <c r="AC56" s="10">
        <v>49</v>
      </c>
      <c r="AD56" s="10" t="s">
        <v>284</v>
      </c>
      <c r="AE56" s="4">
        <v>45747</v>
      </c>
      <c r="AF56" s="10" t="s">
        <v>397</v>
      </c>
    </row>
    <row r="57" spans="1:32" x14ac:dyDescent="0.25">
      <c r="A57" s="3">
        <v>2025</v>
      </c>
      <c r="B57" s="4">
        <v>45658</v>
      </c>
      <c r="C57" s="4">
        <v>45747</v>
      </c>
      <c r="D57" t="s">
        <v>88</v>
      </c>
      <c r="E57" s="3">
        <v>6</v>
      </c>
      <c r="F57" s="3" t="s">
        <v>241</v>
      </c>
      <c r="G57" s="3" t="s">
        <v>318</v>
      </c>
      <c r="H57" s="3" t="s">
        <v>304</v>
      </c>
      <c r="I57" s="3" t="s">
        <v>339</v>
      </c>
      <c r="J57" s="3" t="s">
        <v>342</v>
      </c>
      <c r="K57" s="3" t="s">
        <v>363</v>
      </c>
      <c r="L57" t="s">
        <v>92</v>
      </c>
      <c r="M57" s="8">
        <f>7840.23*2</f>
        <v>15680.46</v>
      </c>
      <c r="N57" s="10" t="s">
        <v>396</v>
      </c>
      <c r="O57" s="3">
        <f>7000*2</f>
        <v>14000</v>
      </c>
      <c r="P57" s="10" t="s">
        <v>396</v>
      </c>
      <c r="Q57" s="10">
        <v>50</v>
      </c>
      <c r="R57" s="10">
        <v>50</v>
      </c>
      <c r="S57" s="10">
        <v>50</v>
      </c>
      <c r="T57" s="10">
        <v>50</v>
      </c>
      <c r="U57" s="10">
        <v>50</v>
      </c>
      <c r="V57" s="10">
        <v>50</v>
      </c>
      <c r="W57" s="10">
        <v>50</v>
      </c>
      <c r="X57" s="10">
        <v>50</v>
      </c>
      <c r="Y57" s="10">
        <v>50</v>
      </c>
      <c r="Z57" s="10">
        <v>50</v>
      </c>
      <c r="AA57" s="10">
        <v>50</v>
      </c>
      <c r="AB57" s="10">
        <v>50</v>
      </c>
      <c r="AC57" s="10">
        <v>50</v>
      </c>
      <c r="AD57" s="10" t="s">
        <v>284</v>
      </c>
      <c r="AE57" s="4">
        <v>45747</v>
      </c>
      <c r="AF57" s="10" t="s">
        <v>397</v>
      </c>
    </row>
    <row r="58" spans="1:32" x14ac:dyDescent="0.25">
      <c r="A58" s="3">
        <v>2025</v>
      </c>
      <c r="B58" s="4">
        <v>45658</v>
      </c>
      <c r="C58" s="4">
        <v>45747</v>
      </c>
      <c r="D58" t="s">
        <v>88</v>
      </c>
      <c r="E58" s="3">
        <v>5</v>
      </c>
      <c r="F58" s="3" t="s">
        <v>405</v>
      </c>
      <c r="G58" s="3" t="s">
        <v>296</v>
      </c>
      <c r="H58" s="3" t="s">
        <v>296</v>
      </c>
      <c r="I58" s="3" t="s">
        <v>406</v>
      </c>
      <c r="J58" s="3" t="s">
        <v>407</v>
      </c>
      <c r="K58" s="3" t="s">
        <v>408</v>
      </c>
      <c r="L58" t="s">
        <v>92</v>
      </c>
      <c r="M58" s="8">
        <f>4091.34*2</f>
        <v>8182.68</v>
      </c>
      <c r="N58" s="10" t="s">
        <v>396</v>
      </c>
      <c r="O58" s="3">
        <f>4000*2</f>
        <v>8000</v>
      </c>
      <c r="P58" s="10" t="s">
        <v>396</v>
      </c>
      <c r="Q58" s="10">
        <v>51</v>
      </c>
      <c r="R58" s="10">
        <v>51</v>
      </c>
      <c r="S58" s="10">
        <v>51</v>
      </c>
      <c r="T58" s="10">
        <v>51</v>
      </c>
      <c r="U58" s="10">
        <v>51</v>
      </c>
      <c r="V58" s="10">
        <v>51</v>
      </c>
      <c r="W58" s="10">
        <v>51</v>
      </c>
      <c r="X58" s="10">
        <v>51</v>
      </c>
      <c r="Y58" s="10">
        <v>51</v>
      </c>
      <c r="Z58" s="10">
        <v>51</v>
      </c>
      <c r="AA58" s="10">
        <v>51</v>
      </c>
      <c r="AB58" s="10">
        <v>51</v>
      </c>
      <c r="AC58" s="10">
        <v>51</v>
      </c>
      <c r="AD58" s="10" t="s">
        <v>284</v>
      </c>
      <c r="AE58" s="4">
        <v>45747</v>
      </c>
      <c r="AF58" s="10" t="s">
        <v>397</v>
      </c>
    </row>
    <row r="59" spans="1:32" x14ac:dyDescent="0.25">
      <c r="A59" s="3">
        <v>2025</v>
      </c>
      <c r="B59" s="4">
        <v>45658</v>
      </c>
      <c r="C59" s="4">
        <v>45747</v>
      </c>
      <c r="D59" t="s">
        <v>88</v>
      </c>
      <c r="E59" s="3">
        <v>5</v>
      </c>
      <c r="F59" s="3" t="s">
        <v>248</v>
      </c>
      <c r="G59" s="3" t="s">
        <v>296</v>
      </c>
      <c r="H59" s="3" t="s">
        <v>296</v>
      </c>
      <c r="I59" s="3" t="s">
        <v>409</v>
      </c>
      <c r="J59" s="3" t="s">
        <v>410</v>
      </c>
      <c r="K59" s="3" t="s">
        <v>411</v>
      </c>
      <c r="L59" t="s">
        <v>92</v>
      </c>
      <c r="M59" s="8">
        <f>4091.34*2</f>
        <v>8182.68</v>
      </c>
      <c r="N59" s="10" t="s">
        <v>396</v>
      </c>
      <c r="O59" s="3">
        <f>4000*2</f>
        <v>8000</v>
      </c>
      <c r="P59" s="10" t="s">
        <v>396</v>
      </c>
      <c r="Q59" s="10">
        <v>52</v>
      </c>
      <c r="R59" s="10">
        <v>52</v>
      </c>
      <c r="S59" s="10">
        <v>52</v>
      </c>
      <c r="T59" s="10">
        <v>52</v>
      </c>
      <c r="U59" s="10">
        <v>52</v>
      </c>
      <c r="V59" s="10">
        <v>52</v>
      </c>
      <c r="W59" s="10">
        <v>52</v>
      </c>
      <c r="X59" s="10">
        <v>52</v>
      </c>
      <c r="Y59" s="10">
        <v>52</v>
      </c>
      <c r="Z59" s="10">
        <v>52</v>
      </c>
      <c r="AA59" s="10">
        <v>52</v>
      </c>
      <c r="AB59" s="10">
        <v>52</v>
      </c>
      <c r="AC59" s="10">
        <v>52</v>
      </c>
      <c r="AD59" s="10" t="s">
        <v>284</v>
      </c>
      <c r="AE59" s="4">
        <v>45747</v>
      </c>
      <c r="AF59" s="10" t="s">
        <v>397</v>
      </c>
    </row>
    <row r="60" spans="1:32" x14ac:dyDescent="0.25">
      <c r="A60" s="3">
        <v>2025</v>
      </c>
      <c r="B60" s="4">
        <v>45658</v>
      </c>
      <c r="C60" s="4">
        <v>45747</v>
      </c>
      <c r="D60" t="s">
        <v>88</v>
      </c>
      <c r="E60" s="3">
        <v>4</v>
      </c>
      <c r="F60" s="3" t="s">
        <v>216</v>
      </c>
      <c r="G60" s="3" t="s">
        <v>216</v>
      </c>
      <c r="H60" s="3" t="s">
        <v>270</v>
      </c>
      <c r="I60" s="3" t="s">
        <v>412</v>
      </c>
      <c r="J60" s="3" t="s">
        <v>413</v>
      </c>
      <c r="K60" s="3" t="s">
        <v>414</v>
      </c>
      <c r="L60" t="s">
        <v>91</v>
      </c>
      <c r="M60" s="8">
        <f>6618.03*2</f>
        <v>13236.06</v>
      </c>
      <c r="N60" s="10" t="s">
        <v>396</v>
      </c>
      <c r="O60" s="3">
        <f>6000*2</f>
        <v>12000</v>
      </c>
      <c r="P60" s="10" t="s">
        <v>396</v>
      </c>
      <c r="Q60" s="10">
        <v>53</v>
      </c>
      <c r="R60" s="10">
        <v>53</v>
      </c>
      <c r="S60" s="10">
        <v>53</v>
      </c>
      <c r="T60" s="10">
        <v>53</v>
      </c>
      <c r="U60" s="10">
        <v>53</v>
      </c>
      <c r="V60" s="10">
        <v>53</v>
      </c>
      <c r="W60" s="10">
        <v>53</v>
      </c>
      <c r="X60" s="10">
        <v>53</v>
      </c>
      <c r="Y60" s="10">
        <v>53</v>
      </c>
      <c r="Z60" s="10">
        <v>53</v>
      </c>
      <c r="AA60" s="10">
        <v>53</v>
      </c>
      <c r="AB60" s="10">
        <v>53</v>
      </c>
      <c r="AC60" s="10">
        <v>53</v>
      </c>
      <c r="AD60" s="10" t="s">
        <v>284</v>
      </c>
      <c r="AE60" s="4">
        <v>45747</v>
      </c>
      <c r="AF60" s="10" t="s">
        <v>397</v>
      </c>
    </row>
    <row r="61" spans="1:32" x14ac:dyDescent="0.25">
      <c r="A61" s="3">
        <v>2025</v>
      </c>
      <c r="B61" s="4">
        <v>45658</v>
      </c>
      <c r="C61" s="4">
        <v>45747</v>
      </c>
      <c r="D61" t="s">
        <v>88</v>
      </c>
      <c r="E61" s="3">
        <v>5</v>
      </c>
      <c r="F61" s="3" t="s">
        <v>415</v>
      </c>
      <c r="G61" s="3" t="s">
        <v>253</v>
      </c>
      <c r="H61" s="3" t="s">
        <v>284</v>
      </c>
      <c r="I61" s="3" t="s">
        <v>416</v>
      </c>
      <c r="J61" s="3" t="s">
        <v>373</v>
      </c>
      <c r="K61" s="3" t="s">
        <v>385</v>
      </c>
      <c r="L61" t="s">
        <v>92</v>
      </c>
      <c r="M61" s="8">
        <f>55432.41*2</f>
        <v>110864.82</v>
      </c>
      <c r="N61" s="10" t="s">
        <v>396</v>
      </c>
      <c r="O61" s="3">
        <f>5000*2</f>
        <v>10000</v>
      </c>
      <c r="P61" s="10" t="s">
        <v>396</v>
      </c>
      <c r="Q61" s="10">
        <v>54</v>
      </c>
      <c r="R61" s="10">
        <v>54</v>
      </c>
      <c r="S61" s="10">
        <v>54</v>
      </c>
      <c r="T61" s="10">
        <v>54</v>
      </c>
      <c r="U61" s="10">
        <v>54</v>
      </c>
      <c r="V61" s="10">
        <v>54</v>
      </c>
      <c r="W61" s="10">
        <v>54</v>
      </c>
      <c r="X61" s="10">
        <v>54</v>
      </c>
      <c r="Y61" s="10">
        <v>54</v>
      </c>
      <c r="Z61" s="10">
        <v>54</v>
      </c>
      <c r="AA61" s="10">
        <v>54</v>
      </c>
      <c r="AB61" s="10">
        <v>54</v>
      </c>
      <c r="AC61" s="10">
        <v>54</v>
      </c>
      <c r="AD61" s="10" t="s">
        <v>284</v>
      </c>
      <c r="AE61" s="4">
        <v>45747</v>
      </c>
      <c r="AF61" s="10" t="s">
        <v>397</v>
      </c>
    </row>
    <row r="62" spans="1:32" s="14" customFormat="1" x14ac:dyDescent="0.25">
      <c r="A62" s="3">
        <v>2025</v>
      </c>
      <c r="B62" s="4">
        <v>45658</v>
      </c>
      <c r="C62" s="4">
        <v>45747</v>
      </c>
      <c r="D62" s="14" t="s">
        <v>88</v>
      </c>
      <c r="E62" s="3">
        <v>6</v>
      </c>
      <c r="F62" s="3" t="s">
        <v>239</v>
      </c>
      <c r="G62" s="3" t="s">
        <v>253</v>
      </c>
      <c r="H62" s="3" t="s">
        <v>314</v>
      </c>
      <c r="I62" s="3" t="s">
        <v>339</v>
      </c>
      <c r="J62" s="3" t="s">
        <v>417</v>
      </c>
      <c r="K62" s="3" t="s">
        <v>418</v>
      </c>
      <c r="L62" s="14" t="s">
        <v>92</v>
      </c>
      <c r="M62" s="8">
        <f>3819.27*2</f>
        <v>7638.54</v>
      </c>
      <c r="N62" s="10" t="s">
        <v>396</v>
      </c>
      <c r="O62" s="3">
        <f>3800*2</f>
        <v>7600</v>
      </c>
      <c r="P62" s="10" t="s">
        <v>396</v>
      </c>
      <c r="Q62" s="10">
        <v>55</v>
      </c>
      <c r="R62" s="10">
        <v>55</v>
      </c>
      <c r="S62" s="10">
        <v>55</v>
      </c>
      <c r="T62" s="10">
        <v>55</v>
      </c>
      <c r="U62" s="10">
        <v>55</v>
      </c>
      <c r="V62" s="10">
        <v>55</v>
      </c>
      <c r="W62" s="10">
        <v>55</v>
      </c>
      <c r="X62" s="10">
        <v>55</v>
      </c>
      <c r="Y62" s="10">
        <v>55</v>
      </c>
      <c r="Z62" s="10">
        <v>55</v>
      </c>
      <c r="AA62" s="10">
        <v>55</v>
      </c>
      <c r="AB62" s="10">
        <v>55</v>
      </c>
      <c r="AC62" s="10">
        <v>55</v>
      </c>
      <c r="AD62" s="10" t="s">
        <v>284</v>
      </c>
      <c r="AE62" s="4">
        <v>45747</v>
      </c>
      <c r="AF62" s="10" t="s">
        <v>397</v>
      </c>
    </row>
  </sheetData>
  <mergeCells count="7">
    <mergeCell ref="A6:AF6"/>
    <mergeCell ref="A2:C2"/>
    <mergeCell ref="D2:F2"/>
    <mergeCell ref="G2:I2"/>
    <mergeCell ref="A3:C3"/>
    <mergeCell ref="D3:F3"/>
    <mergeCell ref="G3:I3"/>
  </mergeCells>
  <dataValidations count="2">
    <dataValidation type="list" allowBlank="1" showErrorMessage="1" sqref="D8:D198">
      <formula1>Hidden_13</formula1>
    </dataValidation>
    <dataValidation type="list" allowBlank="1" showErrorMessage="1" sqref="L8:L198">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3" workbookViewId="0">
      <selection activeCell="A59" sqref="A59:XFD59"/>
    </sheetView>
  </sheetViews>
  <sheetFormatPr baseColWidth="10" defaultColWidth="9" defaultRowHeight="15" x14ac:dyDescent="0.25"/>
  <cols>
    <col min="1" max="1" width="3.42578125" bestFit="1" customWidth="1"/>
    <col min="2" max="2" width="34.71093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row r="58" spans="1:6" x14ac:dyDescent="0.25">
      <c r="A58" s="11">
        <v>55</v>
      </c>
      <c r="B58" s="10" t="s">
        <v>398</v>
      </c>
      <c r="C58" s="10">
        <v>0</v>
      </c>
      <c r="D58" s="10">
        <v>0</v>
      </c>
      <c r="E58" s="10" t="s">
        <v>398</v>
      </c>
      <c r="F58" s="10" t="s">
        <v>398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25" workbookViewId="0">
      <selection activeCell="A59" sqref="A59:XFD59"/>
    </sheetView>
  </sheetViews>
  <sheetFormatPr baseColWidth="10" defaultColWidth="9" defaultRowHeight="15" x14ac:dyDescent="0.25"/>
  <cols>
    <col min="1" max="1" width="3.42578125" bestFit="1" customWidth="1"/>
    <col min="2" max="2" width="29.7109375" bestFit="1" customWidth="1"/>
    <col min="3" max="3" width="27.85546875" bestFit="1" customWidth="1"/>
    <col min="4" max="4" width="26.85546875" bestFit="1" customWidth="1"/>
    <col min="5" max="5" width="31.42578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row r="58" spans="1:6" x14ac:dyDescent="0.25">
      <c r="A58" s="11">
        <v>55</v>
      </c>
      <c r="B58" s="10" t="s">
        <v>398</v>
      </c>
      <c r="C58" s="10">
        <v>0</v>
      </c>
      <c r="D58" s="10">
        <v>0</v>
      </c>
      <c r="E58" s="10" t="s">
        <v>398</v>
      </c>
      <c r="F58" s="10" t="s">
        <v>398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4" workbookViewId="0">
      <selection activeCell="A59" sqref="A59:XFD59"/>
    </sheetView>
  </sheetViews>
  <sheetFormatPr baseColWidth="10" defaultColWidth="9" defaultRowHeight="15" x14ac:dyDescent="0.25"/>
  <cols>
    <col min="1" max="1" width="3.42578125" bestFit="1" customWidth="1"/>
    <col min="2" max="2" width="29.42578125" bestFit="1" customWidth="1"/>
    <col min="3" max="3" width="27.570312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row r="58" spans="1:6" x14ac:dyDescent="0.25">
      <c r="A58" s="11">
        <v>55</v>
      </c>
      <c r="B58" s="10" t="s">
        <v>398</v>
      </c>
      <c r="C58" s="10">
        <v>0</v>
      </c>
      <c r="D58" s="10">
        <v>0</v>
      </c>
      <c r="E58" s="10" t="s">
        <v>398</v>
      </c>
      <c r="F58" s="10" t="s">
        <v>398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42" workbookViewId="0">
      <selection activeCell="A59" sqref="A59:XFD59"/>
    </sheetView>
  </sheetViews>
  <sheetFormatPr baseColWidth="10" defaultColWidth="9" defaultRowHeight="15" x14ac:dyDescent="0.25"/>
  <cols>
    <col min="1" max="1" width="3.42578125" bestFit="1" customWidth="1"/>
    <col min="2" max="2" width="33.42578125" bestFit="1" customWidth="1"/>
    <col min="3" max="3" width="31.42578125" bestFit="1" customWidth="1"/>
    <col min="4" max="4" width="30.42578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row r="58" spans="1:6" x14ac:dyDescent="0.25">
      <c r="A58" s="11">
        <v>55</v>
      </c>
      <c r="B58" s="10" t="s">
        <v>398</v>
      </c>
      <c r="C58" s="10">
        <v>0</v>
      </c>
      <c r="D58" s="10">
        <v>0</v>
      </c>
      <c r="E58" s="10" t="s">
        <v>398</v>
      </c>
      <c r="F58" s="10" t="s">
        <v>398</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4" workbookViewId="0">
      <selection activeCell="A59" sqref="A59:XFD59"/>
    </sheetView>
  </sheetViews>
  <sheetFormatPr baseColWidth="10" defaultColWidth="9"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570312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row r="58" spans="1:6" x14ac:dyDescent="0.25">
      <c r="A58" s="11">
        <v>55</v>
      </c>
      <c r="B58" s="10" t="s">
        <v>398</v>
      </c>
      <c r="C58" s="10">
        <v>0</v>
      </c>
      <c r="D58" s="10">
        <v>0</v>
      </c>
      <c r="E58" s="10" t="s">
        <v>398</v>
      </c>
      <c r="F58" s="10" t="s">
        <v>398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5" workbookViewId="0">
      <selection activeCell="A59" sqref="A59:XFD59"/>
    </sheetView>
  </sheetViews>
  <sheetFormatPr baseColWidth="10" defaultColWidth="9" defaultRowHeight="15" x14ac:dyDescent="0.25"/>
  <cols>
    <col min="1" max="1" width="3.42578125" bestFit="1" customWidth="1"/>
    <col min="2" max="2" width="49.42578125" bestFit="1" customWidth="1"/>
    <col min="3" max="3" width="47.42578125" bestFit="1" customWidth="1"/>
    <col min="4" max="4" width="46.42578125" bestFit="1" customWidth="1"/>
    <col min="5" max="5" width="51.85546875" bestFit="1" customWidth="1"/>
    <col min="6" max="6" width="47.42578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row r="58" spans="1:6" x14ac:dyDescent="0.25">
      <c r="A58" s="11">
        <v>55</v>
      </c>
      <c r="B58" s="10" t="s">
        <v>398</v>
      </c>
      <c r="C58" s="10">
        <v>0</v>
      </c>
      <c r="D58" s="10">
        <v>0</v>
      </c>
      <c r="E58" s="10" t="s">
        <v>398</v>
      </c>
      <c r="F58" s="10" t="s">
        <v>398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opLeftCell="A3" workbookViewId="0">
      <selection activeCell="A59" sqref="A59:XFD59"/>
    </sheetView>
  </sheetViews>
  <sheetFormatPr baseColWidth="10" defaultColWidth="9"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11">
        <v>1</v>
      </c>
      <c r="B4" s="10" t="s">
        <v>398</v>
      </c>
      <c r="C4" s="10" t="s">
        <v>398</v>
      </c>
    </row>
    <row r="5" spans="1:3" x14ac:dyDescent="0.25">
      <c r="A5" s="11">
        <v>2</v>
      </c>
      <c r="B5" s="10" t="s">
        <v>398</v>
      </c>
      <c r="C5" s="10" t="s">
        <v>398</v>
      </c>
    </row>
    <row r="6" spans="1:3" x14ac:dyDescent="0.25">
      <c r="A6" s="11">
        <v>3</v>
      </c>
      <c r="B6" s="10" t="s">
        <v>398</v>
      </c>
      <c r="C6" s="10" t="s">
        <v>398</v>
      </c>
    </row>
    <row r="7" spans="1:3" x14ac:dyDescent="0.25">
      <c r="A7" s="11">
        <v>4</v>
      </c>
      <c r="B7" s="10" t="s">
        <v>398</v>
      </c>
      <c r="C7" s="10" t="s">
        <v>398</v>
      </c>
    </row>
    <row r="8" spans="1:3" x14ac:dyDescent="0.25">
      <c r="A8" s="11">
        <v>5</v>
      </c>
      <c r="B8" s="10" t="s">
        <v>398</v>
      </c>
      <c r="C8" s="10" t="s">
        <v>398</v>
      </c>
    </row>
    <row r="9" spans="1:3" x14ac:dyDescent="0.25">
      <c r="A9" s="11">
        <v>6</v>
      </c>
      <c r="B9" s="10" t="s">
        <v>398</v>
      </c>
      <c r="C9" s="10" t="s">
        <v>398</v>
      </c>
    </row>
    <row r="10" spans="1:3" x14ac:dyDescent="0.25">
      <c r="A10" s="11">
        <v>7</v>
      </c>
      <c r="B10" s="10" t="s">
        <v>398</v>
      </c>
      <c r="C10" s="10" t="s">
        <v>398</v>
      </c>
    </row>
    <row r="11" spans="1:3" x14ac:dyDescent="0.25">
      <c r="A11" s="11">
        <v>8</v>
      </c>
      <c r="B11" s="10" t="s">
        <v>398</v>
      </c>
      <c r="C11" s="10" t="s">
        <v>398</v>
      </c>
    </row>
    <row r="12" spans="1:3" x14ac:dyDescent="0.25">
      <c r="A12" s="11">
        <v>9</v>
      </c>
      <c r="B12" s="10" t="s">
        <v>398</v>
      </c>
      <c r="C12" s="10" t="s">
        <v>398</v>
      </c>
    </row>
    <row r="13" spans="1:3" x14ac:dyDescent="0.25">
      <c r="A13" s="11">
        <v>10</v>
      </c>
      <c r="B13" s="10" t="s">
        <v>398</v>
      </c>
      <c r="C13" s="10" t="s">
        <v>398</v>
      </c>
    </row>
    <row r="14" spans="1:3" x14ac:dyDescent="0.25">
      <c r="A14" s="11">
        <v>11</v>
      </c>
      <c r="B14" s="10" t="s">
        <v>398</v>
      </c>
      <c r="C14" s="10" t="s">
        <v>398</v>
      </c>
    </row>
    <row r="15" spans="1:3" x14ac:dyDescent="0.25">
      <c r="A15" s="11">
        <v>12</v>
      </c>
      <c r="B15" s="10" t="s">
        <v>398</v>
      </c>
      <c r="C15" s="10" t="s">
        <v>398</v>
      </c>
    </row>
    <row r="16" spans="1:3" x14ac:dyDescent="0.25">
      <c r="A16" s="11">
        <v>13</v>
      </c>
      <c r="B16" s="10" t="s">
        <v>398</v>
      </c>
      <c r="C16" s="10" t="s">
        <v>398</v>
      </c>
    </row>
    <row r="17" spans="1:3" x14ac:dyDescent="0.25">
      <c r="A17" s="11">
        <v>14</v>
      </c>
      <c r="B17" s="10" t="s">
        <v>398</v>
      </c>
      <c r="C17" s="10" t="s">
        <v>398</v>
      </c>
    </row>
    <row r="18" spans="1:3" x14ac:dyDescent="0.25">
      <c r="A18" s="11">
        <v>15</v>
      </c>
      <c r="B18" s="10" t="s">
        <v>398</v>
      </c>
      <c r="C18" s="10" t="s">
        <v>398</v>
      </c>
    </row>
    <row r="19" spans="1:3" x14ac:dyDescent="0.25">
      <c r="A19" s="11">
        <v>16</v>
      </c>
      <c r="B19" s="10" t="s">
        <v>398</v>
      </c>
      <c r="C19" s="10" t="s">
        <v>398</v>
      </c>
    </row>
    <row r="20" spans="1:3" x14ac:dyDescent="0.25">
      <c r="A20" s="11">
        <v>17</v>
      </c>
      <c r="B20" s="10" t="s">
        <v>398</v>
      </c>
      <c r="C20" s="10" t="s">
        <v>398</v>
      </c>
    </row>
    <row r="21" spans="1:3" x14ac:dyDescent="0.25">
      <c r="A21" s="11">
        <v>18</v>
      </c>
      <c r="B21" s="10" t="s">
        <v>398</v>
      </c>
      <c r="C21" s="10" t="s">
        <v>398</v>
      </c>
    </row>
    <row r="22" spans="1:3" x14ac:dyDescent="0.25">
      <c r="A22" s="11">
        <v>19</v>
      </c>
      <c r="B22" s="10" t="s">
        <v>398</v>
      </c>
      <c r="C22" s="10" t="s">
        <v>398</v>
      </c>
    </row>
    <row r="23" spans="1:3" x14ac:dyDescent="0.25">
      <c r="A23" s="11">
        <v>20</v>
      </c>
      <c r="B23" s="10" t="s">
        <v>398</v>
      </c>
      <c r="C23" s="10" t="s">
        <v>398</v>
      </c>
    </row>
    <row r="24" spans="1:3" x14ac:dyDescent="0.25">
      <c r="A24" s="11">
        <v>21</v>
      </c>
      <c r="B24" s="10" t="s">
        <v>398</v>
      </c>
      <c r="C24" s="10" t="s">
        <v>398</v>
      </c>
    </row>
    <row r="25" spans="1:3" x14ac:dyDescent="0.25">
      <c r="A25" s="11">
        <v>22</v>
      </c>
      <c r="B25" s="10" t="s">
        <v>398</v>
      </c>
      <c r="C25" s="10" t="s">
        <v>398</v>
      </c>
    </row>
    <row r="26" spans="1:3" x14ac:dyDescent="0.25">
      <c r="A26" s="11">
        <v>23</v>
      </c>
      <c r="B26" s="10" t="s">
        <v>398</v>
      </c>
      <c r="C26" s="10" t="s">
        <v>398</v>
      </c>
    </row>
    <row r="27" spans="1:3" x14ac:dyDescent="0.25">
      <c r="A27" s="11">
        <v>24</v>
      </c>
      <c r="B27" s="10" t="s">
        <v>398</v>
      </c>
      <c r="C27" s="10" t="s">
        <v>398</v>
      </c>
    </row>
    <row r="28" spans="1:3" x14ac:dyDescent="0.25">
      <c r="A28" s="11">
        <v>25</v>
      </c>
      <c r="B28" s="10" t="s">
        <v>398</v>
      </c>
      <c r="C28" s="10" t="s">
        <v>398</v>
      </c>
    </row>
    <row r="29" spans="1:3" x14ac:dyDescent="0.25">
      <c r="A29" s="11">
        <v>26</v>
      </c>
      <c r="B29" s="10" t="s">
        <v>398</v>
      </c>
      <c r="C29" s="10" t="s">
        <v>398</v>
      </c>
    </row>
    <row r="30" spans="1:3" x14ac:dyDescent="0.25">
      <c r="A30" s="11">
        <v>27</v>
      </c>
      <c r="B30" s="10" t="s">
        <v>398</v>
      </c>
      <c r="C30" s="10" t="s">
        <v>398</v>
      </c>
    </row>
    <row r="31" spans="1:3" x14ac:dyDescent="0.25">
      <c r="A31" s="11">
        <v>28</v>
      </c>
      <c r="B31" s="10" t="s">
        <v>398</v>
      </c>
      <c r="C31" s="10" t="s">
        <v>398</v>
      </c>
    </row>
    <row r="32" spans="1:3" x14ac:dyDescent="0.25">
      <c r="A32" s="11">
        <v>29</v>
      </c>
      <c r="B32" s="10" t="s">
        <v>398</v>
      </c>
      <c r="C32" s="10" t="s">
        <v>398</v>
      </c>
    </row>
    <row r="33" spans="1:3" x14ac:dyDescent="0.25">
      <c r="A33" s="11">
        <v>30</v>
      </c>
      <c r="B33" s="10" t="s">
        <v>398</v>
      </c>
      <c r="C33" s="10" t="s">
        <v>398</v>
      </c>
    </row>
    <row r="34" spans="1:3" x14ac:dyDescent="0.25">
      <c r="A34" s="11">
        <v>31</v>
      </c>
      <c r="B34" s="10" t="s">
        <v>398</v>
      </c>
      <c r="C34" s="10" t="s">
        <v>398</v>
      </c>
    </row>
    <row r="35" spans="1:3" x14ac:dyDescent="0.25">
      <c r="A35" s="11">
        <v>32</v>
      </c>
      <c r="B35" s="10" t="s">
        <v>398</v>
      </c>
      <c r="C35" s="10" t="s">
        <v>398</v>
      </c>
    </row>
    <row r="36" spans="1:3" x14ac:dyDescent="0.25">
      <c r="A36" s="11">
        <v>33</v>
      </c>
      <c r="B36" s="10" t="s">
        <v>398</v>
      </c>
      <c r="C36" s="10" t="s">
        <v>398</v>
      </c>
    </row>
    <row r="37" spans="1:3" x14ac:dyDescent="0.25">
      <c r="A37" s="11">
        <v>34</v>
      </c>
      <c r="B37" s="10" t="s">
        <v>398</v>
      </c>
      <c r="C37" s="10" t="s">
        <v>398</v>
      </c>
    </row>
    <row r="38" spans="1:3" x14ac:dyDescent="0.25">
      <c r="A38" s="11">
        <v>35</v>
      </c>
      <c r="B38" s="10" t="s">
        <v>398</v>
      </c>
      <c r="C38" s="10" t="s">
        <v>398</v>
      </c>
    </row>
    <row r="39" spans="1:3" x14ac:dyDescent="0.25">
      <c r="A39" s="11">
        <v>36</v>
      </c>
      <c r="B39" s="10" t="s">
        <v>398</v>
      </c>
      <c r="C39" s="10" t="s">
        <v>398</v>
      </c>
    </row>
    <row r="40" spans="1:3" x14ac:dyDescent="0.25">
      <c r="A40" s="11">
        <v>37</v>
      </c>
      <c r="B40" s="10" t="s">
        <v>398</v>
      </c>
      <c r="C40" s="10" t="s">
        <v>398</v>
      </c>
    </row>
    <row r="41" spans="1:3" x14ac:dyDescent="0.25">
      <c r="A41" s="11">
        <v>38</v>
      </c>
      <c r="B41" s="10" t="s">
        <v>398</v>
      </c>
      <c r="C41" s="10" t="s">
        <v>398</v>
      </c>
    </row>
    <row r="42" spans="1:3" x14ac:dyDescent="0.25">
      <c r="A42" s="11">
        <v>39</v>
      </c>
      <c r="B42" s="10" t="s">
        <v>398</v>
      </c>
      <c r="C42" s="10" t="s">
        <v>398</v>
      </c>
    </row>
    <row r="43" spans="1:3" x14ac:dyDescent="0.25">
      <c r="A43" s="11">
        <v>40</v>
      </c>
      <c r="B43" s="10" t="s">
        <v>398</v>
      </c>
      <c r="C43" s="10" t="s">
        <v>398</v>
      </c>
    </row>
    <row r="44" spans="1:3" x14ac:dyDescent="0.25">
      <c r="A44" s="11">
        <v>41</v>
      </c>
      <c r="B44" s="10" t="s">
        <v>398</v>
      </c>
      <c r="C44" s="10" t="s">
        <v>398</v>
      </c>
    </row>
    <row r="45" spans="1:3" x14ac:dyDescent="0.25">
      <c r="A45" s="11">
        <v>42</v>
      </c>
      <c r="B45" s="10" t="s">
        <v>398</v>
      </c>
      <c r="C45" s="10" t="s">
        <v>398</v>
      </c>
    </row>
    <row r="46" spans="1:3" x14ac:dyDescent="0.25">
      <c r="A46" s="11">
        <v>43</v>
      </c>
      <c r="B46" s="10" t="s">
        <v>398</v>
      </c>
      <c r="C46" s="10" t="s">
        <v>398</v>
      </c>
    </row>
    <row r="47" spans="1:3" x14ac:dyDescent="0.25">
      <c r="A47" s="11">
        <v>44</v>
      </c>
      <c r="B47" s="10" t="s">
        <v>398</v>
      </c>
      <c r="C47" s="10" t="s">
        <v>398</v>
      </c>
    </row>
    <row r="48" spans="1:3" x14ac:dyDescent="0.25">
      <c r="A48" s="11">
        <v>45</v>
      </c>
      <c r="B48" s="10" t="s">
        <v>398</v>
      </c>
      <c r="C48" s="10" t="s">
        <v>398</v>
      </c>
    </row>
    <row r="49" spans="1:3" x14ac:dyDescent="0.25">
      <c r="A49" s="11">
        <v>46</v>
      </c>
      <c r="B49" s="10" t="s">
        <v>398</v>
      </c>
      <c r="C49" s="10" t="s">
        <v>398</v>
      </c>
    </row>
    <row r="50" spans="1:3" x14ac:dyDescent="0.25">
      <c r="A50" s="11">
        <v>47</v>
      </c>
      <c r="B50" s="10" t="s">
        <v>398</v>
      </c>
      <c r="C50" s="10" t="s">
        <v>398</v>
      </c>
    </row>
    <row r="51" spans="1:3" x14ac:dyDescent="0.25">
      <c r="A51" s="11">
        <v>48</v>
      </c>
      <c r="B51" s="10" t="s">
        <v>398</v>
      </c>
      <c r="C51" s="10" t="s">
        <v>398</v>
      </c>
    </row>
    <row r="52" spans="1:3" x14ac:dyDescent="0.25">
      <c r="A52" s="11">
        <v>49</v>
      </c>
      <c r="B52" s="10" t="s">
        <v>398</v>
      </c>
      <c r="C52" s="10" t="s">
        <v>398</v>
      </c>
    </row>
    <row r="53" spans="1:3" x14ac:dyDescent="0.25">
      <c r="A53" s="11">
        <v>50</v>
      </c>
      <c r="B53" s="10" t="s">
        <v>398</v>
      </c>
      <c r="C53" s="10" t="s">
        <v>398</v>
      </c>
    </row>
    <row r="54" spans="1:3" x14ac:dyDescent="0.25">
      <c r="A54" s="11">
        <v>51</v>
      </c>
      <c r="B54" s="10" t="s">
        <v>398</v>
      </c>
      <c r="C54" s="10" t="s">
        <v>398</v>
      </c>
    </row>
    <row r="55" spans="1:3" x14ac:dyDescent="0.25">
      <c r="A55" s="11">
        <v>52</v>
      </c>
      <c r="B55" s="10" t="s">
        <v>398</v>
      </c>
      <c r="C55" s="10" t="s">
        <v>398</v>
      </c>
    </row>
    <row r="56" spans="1:3" x14ac:dyDescent="0.25">
      <c r="A56" s="11">
        <v>53</v>
      </c>
      <c r="B56" s="10" t="s">
        <v>398</v>
      </c>
      <c r="C56" s="10" t="s">
        <v>398</v>
      </c>
    </row>
    <row r="57" spans="1:3" x14ac:dyDescent="0.25">
      <c r="A57" s="11">
        <v>54</v>
      </c>
      <c r="B57" s="10" t="s">
        <v>398</v>
      </c>
      <c r="C57" s="10" t="s">
        <v>398</v>
      </c>
    </row>
    <row r="58" spans="1:3" x14ac:dyDescent="0.25">
      <c r="A58" s="11">
        <v>55</v>
      </c>
      <c r="B58" s="10" t="s">
        <v>398</v>
      </c>
      <c r="C58" s="10" t="s">
        <v>398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27" workbookViewId="0">
      <selection activeCell="A59" sqref="A59:XFD59"/>
    </sheetView>
  </sheetViews>
  <sheetFormatPr baseColWidth="10" defaultColWidth="9" defaultRowHeight="15" x14ac:dyDescent="0.25"/>
  <cols>
    <col min="1" max="1" width="3.42578125" bestFit="1" customWidth="1"/>
    <col min="2" max="2" width="59.71093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row r="58" spans="1:6" x14ac:dyDescent="0.25">
      <c r="A58" s="11">
        <v>55</v>
      </c>
      <c r="B58" s="10" t="s">
        <v>398</v>
      </c>
      <c r="C58" s="10">
        <v>0</v>
      </c>
      <c r="D58" s="10">
        <v>0</v>
      </c>
      <c r="E58" s="10" t="s">
        <v>398</v>
      </c>
      <c r="F58" s="10" t="s">
        <v>398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8"/>
  <sheetViews>
    <sheetView topLeftCell="A3" workbookViewId="0">
      <selection activeCell="A59" sqref="A59:XFD59"/>
    </sheetView>
  </sheetViews>
  <sheetFormatPr baseColWidth="10" defaultColWidth="9" defaultRowHeight="15" x14ac:dyDescent="0.25"/>
  <cols>
    <col min="1" max="1" width="3.42578125" bestFit="1" customWidth="1"/>
    <col min="2" max="2" width="58.42578125" bestFit="1" customWidth="1"/>
    <col min="3" max="3" width="59.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11">
        <v>1</v>
      </c>
      <c r="B4" s="10" t="s">
        <v>398</v>
      </c>
      <c r="C4" s="10" t="s">
        <v>398</v>
      </c>
    </row>
    <row r="5" spans="1:3" x14ac:dyDescent="0.25">
      <c r="A5" s="11">
        <v>2</v>
      </c>
      <c r="B5" s="10" t="s">
        <v>398</v>
      </c>
      <c r="C5" s="10" t="s">
        <v>398</v>
      </c>
    </row>
    <row r="6" spans="1:3" x14ac:dyDescent="0.25">
      <c r="A6" s="11">
        <v>3</v>
      </c>
      <c r="B6" s="10" t="s">
        <v>398</v>
      </c>
      <c r="C6" s="10" t="s">
        <v>398</v>
      </c>
    </row>
    <row r="7" spans="1:3" x14ac:dyDescent="0.25">
      <c r="A7" s="11">
        <v>4</v>
      </c>
      <c r="B7" s="10" t="s">
        <v>398</v>
      </c>
      <c r="C7" s="10" t="s">
        <v>398</v>
      </c>
    </row>
    <row r="8" spans="1:3" x14ac:dyDescent="0.25">
      <c r="A8" s="11">
        <v>5</v>
      </c>
      <c r="B8" s="10" t="s">
        <v>398</v>
      </c>
      <c r="C8" s="10" t="s">
        <v>398</v>
      </c>
    </row>
    <row r="9" spans="1:3" x14ac:dyDescent="0.25">
      <c r="A9" s="11">
        <v>6</v>
      </c>
      <c r="B9" s="10" t="s">
        <v>398</v>
      </c>
      <c r="C9" s="10" t="s">
        <v>398</v>
      </c>
    </row>
    <row r="10" spans="1:3" x14ac:dyDescent="0.25">
      <c r="A10" s="11">
        <v>7</v>
      </c>
      <c r="B10" s="10" t="s">
        <v>398</v>
      </c>
      <c r="C10" s="10" t="s">
        <v>398</v>
      </c>
    </row>
    <row r="11" spans="1:3" x14ac:dyDescent="0.25">
      <c r="A11" s="11">
        <v>8</v>
      </c>
      <c r="B11" s="10" t="s">
        <v>398</v>
      </c>
      <c r="C11" s="10" t="s">
        <v>398</v>
      </c>
    </row>
    <row r="12" spans="1:3" x14ac:dyDescent="0.25">
      <c r="A12" s="11">
        <v>9</v>
      </c>
      <c r="B12" s="10" t="s">
        <v>398</v>
      </c>
      <c r="C12" s="10" t="s">
        <v>398</v>
      </c>
    </row>
    <row r="13" spans="1:3" x14ac:dyDescent="0.25">
      <c r="A13" s="11">
        <v>10</v>
      </c>
      <c r="B13" s="10" t="s">
        <v>398</v>
      </c>
      <c r="C13" s="10" t="s">
        <v>398</v>
      </c>
    </row>
    <row r="14" spans="1:3" x14ac:dyDescent="0.25">
      <c r="A14" s="11">
        <v>11</v>
      </c>
      <c r="B14" s="10" t="s">
        <v>398</v>
      </c>
      <c r="C14" s="10" t="s">
        <v>398</v>
      </c>
    </row>
    <row r="15" spans="1:3" x14ac:dyDescent="0.25">
      <c r="A15" s="11">
        <v>12</v>
      </c>
      <c r="B15" s="10" t="s">
        <v>398</v>
      </c>
      <c r="C15" s="10" t="s">
        <v>398</v>
      </c>
    </row>
    <row r="16" spans="1:3" x14ac:dyDescent="0.25">
      <c r="A16" s="11">
        <v>13</v>
      </c>
      <c r="B16" s="10" t="s">
        <v>398</v>
      </c>
      <c r="C16" s="10" t="s">
        <v>398</v>
      </c>
    </row>
    <row r="17" spans="1:3" x14ac:dyDescent="0.25">
      <c r="A17" s="11">
        <v>14</v>
      </c>
      <c r="B17" s="10" t="s">
        <v>398</v>
      </c>
      <c r="C17" s="10" t="s">
        <v>398</v>
      </c>
    </row>
    <row r="18" spans="1:3" x14ac:dyDescent="0.25">
      <c r="A18" s="11">
        <v>15</v>
      </c>
      <c r="B18" s="10" t="s">
        <v>398</v>
      </c>
      <c r="C18" s="10" t="s">
        <v>398</v>
      </c>
    </row>
    <row r="19" spans="1:3" x14ac:dyDescent="0.25">
      <c r="A19" s="11">
        <v>16</v>
      </c>
      <c r="B19" s="10" t="s">
        <v>398</v>
      </c>
      <c r="C19" s="10" t="s">
        <v>398</v>
      </c>
    </row>
    <row r="20" spans="1:3" x14ac:dyDescent="0.25">
      <c r="A20" s="11">
        <v>17</v>
      </c>
      <c r="B20" s="10" t="s">
        <v>398</v>
      </c>
      <c r="C20" s="10" t="s">
        <v>398</v>
      </c>
    </row>
    <row r="21" spans="1:3" x14ac:dyDescent="0.25">
      <c r="A21" s="11">
        <v>18</v>
      </c>
      <c r="B21" s="10" t="s">
        <v>398</v>
      </c>
      <c r="C21" s="10" t="s">
        <v>398</v>
      </c>
    </row>
    <row r="22" spans="1:3" x14ac:dyDescent="0.25">
      <c r="A22" s="11">
        <v>19</v>
      </c>
      <c r="B22" s="10" t="s">
        <v>398</v>
      </c>
      <c r="C22" s="10" t="s">
        <v>398</v>
      </c>
    </row>
    <row r="23" spans="1:3" x14ac:dyDescent="0.25">
      <c r="A23" s="11">
        <v>20</v>
      </c>
      <c r="B23" s="10" t="s">
        <v>398</v>
      </c>
      <c r="C23" s="10" t="s">
        <v>398</v>
      </c>
    </row>
    <row r="24" spans="1:3" x14ac:dyDescent="0.25">
      <c r="A24" s="11">
        <v>21</v>
      </c>
      <c r="B24" s="10" t="s">
        <v>398</v>
      </c>
      <c r="C24" s="10" t="s">
        <v>398</v>
      </c>
    </row>
    <row r="25" spans="1:3" x14ac:dyDescent="0.25">
      <c r="A25" s="11">
        <v>22</v>
      </c>
      <c r="B25" s="10" t="s">
        <v>398</v>
      </c>
      <c r="C25" s="10" t="s">
        <v>398</v>
      </c>
    </row>
    <row r="26" spans="1:3" x14ac:dyDescent="0.25">
      <c r="A26" s="11">
        <v>23</v>
      </c>
      <c r="B26" s="10" t="s">
        <v>398</v>
      </c>
      <c r="C26" s="10" t="s">
        <v>398</v>
      </c>
    </row>
    <row r="27" spans="1:3" x14ac:dyDescent="0.25">
      <c r="A27" s="11">
        <v>24</v>
      </c>
      <c r="B27" s="10" t="s">
        <v>398</v>
      </c>
      <c r="C27" s="10" t="s">
        <v>398</v>
      </c>
    </row>
    <row r="28" spans="1:3" x14ac:dyDescent="0.25">
      <c r="A28" s="11">
        <v>25</v>
      </c>
      <c r="B28" s="10" t="s">
        <v>398</v>
      </c>
      <c r="C28" s="10" t="s">
        <v>398</v>
      </c>
    </row>
    <row r="29" spans="1:3" x14ac:dyDescent="0.25">
      <c r="A29" s="11">
        <v>26</v>
      </c>
      <c r="B29" s="10" t="s">
        <v>398</v>
      </c>
      <c r="C29" s="10" t="s">
        <v>398</v>
      </c>
    </row>
    <row r="30" spans="1:3" x14ac:dyDescent="0.25">
      <c r="A30" s="11">
        <v>27</v>
      </c>
      <c r="B30" s="10" t="s">
        <v>398</v>
      </c>
      <c r="C30" s="10" t="s">
        <v>398</v>
      </c>
    </row>
    <row r="31" spans="1:3" x14ac:dyDescent="0.25">
      <c r="A31" s="11">
        <v>28</v>
      </c>
      <c r="B31" s="10" t="s">
        <v>398</v>
      </c>
      <c r="C31" s="10" t="s">
        <v>398</v>
      </c>
    </row>
    <row r="32" spans="1:3" x14ac:dyDescent="0.25">
      <c r="A32" s="11">
        <v>29</v>
      </c>
      <c r="B32" s="10" t="s">
        <v>398</v>
      </c>
      <c r="C32" s="10" t="s">
        <v>398</v>
      </c>
    </row>
    <row r="33" spans="1:3" x14ac:dyDescent="0.25">
      <c r="A33" s="11">
        <v>30</v>
      </c>
      <c r="B33" s="10" t="s">
        <v>398</v>
      </c>
      <c r="C33" s="10" t="s">
        <v>398</v>
      </c>
    </row>
    <row r="34" spans="1:3" x14ac:dyDescent="0.25">
      <c r="A34" s="11">
        <v>31</v>
      </c>
      <c r="B34" s="10" t="s">
        <v>398</v>
      </c>
      <c r="C34" s="10" t="s">
        <v>398</v>
      </c>
    </row>
    <row r="35" spans="1:3" x14ac:dyDescent="0.25">
      <c r="A35" s="11">
        <v>32</v>
      </c>
      <c r="B35" s="10" t="s">
        <v>398</v>
      </c>
      <c r="C35" s="10" t="s">
        <v>398</v>
      </c>
    </row>
    <row r="36" spans="1:3" x14ac:dyDescent="0.25">
      <c r="A36" s="11">
        <v>33</v>
      </c>
      <c r="B36" s="10" t="s">
        <v>398</v>
      </c>
      <c r="C36" s="10" t="s">
        <v>398</v>
      </c>
    </row>
    <row r="37" spans="1:3" x14ac:dyDescent="0.25">
      <c r="A37" s="11">
        <v>34</v>
      </c>
      <c r="B37" s="10" t="s">
        <v>398</v>
      </c>
      <c r="C37" s="10" t="s">
        <v>398</v>
      </c>
    </row>
    <row r="38" spans="1:3" x14ac:dyDescent="0.25">
      <c r="A38" s="11">
        <v>35</v>
      </c>
      <c r="B38" s="10" t="s">
        <v>398</v>
      </c>
      <c r="C38" s="10" t="s">
        <v>398</v>
      </c>
    </row>
    <row r="39" spans="1:3" x14ac:dyDescent="0.25">
      <c r="A39" s="11">
        <v>36</v>
      </c>
      <c r="B39" s="10" t="s">
        <v>398</v>
      </c>
      <c r="C39" s="10" t="s">
        <v>398</v>
      </c>
    </row>
    <row r="40" spans="1:3" x14ac:dyDescent="0.25">
      <c r="A40" s="11">
        <v>37</v>
      </c>
      <c r="B40" s="10" t="s">
        <v>398</v>
      </c>
      <c r="C40" s="10" t="s">
        <v>398</v>
      </c>
    </row>
    <row r="41" spans="1:3" x14ac:dyDescent="0.25">
      <c r="A41" s="11">
        <v>38</v>
      </c>
      <c r="B41" s="10" t="s">
        <v>398</v>
      </c>
      <c r="C41" s="10" t="s">
        <v>398</v>
      </c>
    </row>
    <row r="42" spans="1:3" x14ac:dyDescent="0.25">
      <c r="A42" s="11">
        <v>39</v>
      </c>
      <c r="B42" s="10" t="s">
        <v>398</v>
      </c>
      <c r="C42" s="10" t="s">
        <v>398</v>
      </c>
    </row>
    <row r="43" spans="1:3" x14ac:dyDescent="0.25">
      <c r="A43" s="11">
        <v>40</v>
      </c>
      <c r="B43" s="10" t="s">
        <v>398</v>
      </c>
      <c r="C43" s="10" t="s">
        <v>398</v>
      </c>
    </row>
    <row r="44" spans="1:3" x14ac:dyDescent="0.25">
      <c r="A44" s="11">
        <v>41</v>
      </c>
      <c r="B44" s="10" t="s">
        <v>398</v>
      </c>
      <c r="C44" s="10" t="s">
        <v>398</v>
      </c>
    </row>
    <row r="45" spans="1:3" x14ac:dyDescent="0.25">
      <c r="A45" s="11">
        <v>42</v>
      </c>
      <c r="B45" s="10" t="s">
        <v>398</v>
      </c>
      <c r="C45" s="10" t="s">
        <v>398</v>
      </c>
    </row>
    <row r="46" spans="1:3" x14ac:dyDescent="0.25">
      <c r="A46" s="11">
        <v>43</v>
      </c>
      <c r="B46" s="10" t="s">
        <v>398</v>
      </c>
      <c r="C46" s="10" t="s">
        <v>398</v>
      </c>
    </row>
    <row r="47" spans="1:3" x14ac:dyDescent="0.25">
      <c r="A47" s="11">
        <v>44</v>
      </c>
      <c r="B47" s="10" t="s">
        <v>398</v>
      </c>
      <c r="C47" s="10" t="s">
        <v>398</v>
      </c>
    </row>
    <row r="48" spans="1:3" x14ac:dyDescent="0.25">
      <c r="A48" s="11">
        <v>45</v>
      </c>
      <c r="B48" s="10" t="s">
        <v>398</v>
      </c>
      <c r="C48" s="10" t="s">
        <v>398</v>
      </c>
    </row>
    <row r="49" spans="1:3" x14ac:dyDescent="0.25">
      <c r="A49" s="11">
        <v>46</v>
      </c>
      <c r="B49" s="10" t="s">
        <v>398</v>
      </c>
      <c r="C49" s="10" t="s">
        <v>398</v>
      </c>
    </row>
    <row r="50" spans="1:3" x14ac:dyDescent="0.25">
      <c r="A50" s="11">
        <v>47</v>
      </c>
      <c r="B50" s="10" t="s">
        <v>398</v>
      </c>
      <c r="C50" s="10" t="s">
        <v>398</v>
      </c>
    </row>
    <row r="51" spans="1:3" x14ac:dyDescent="0.25">
      <c r="A51" s="11">
        <v>48</v>
      </c>
      <c r="B51" s="10" t="s">
        <v>398</v>
      </c>
      <c r="C51" s="10" t="s">
        <v>398</v>
      </c>
    </row>
    <row r="52" spans="1:3" x14ac:dyDescent="0.25">
      <c r="A52" s="11">
        <v>49</v>
      </c>
      <c r="B52" s="10" t="s">
        <v>398</v>
      </c>
      <c r="C52" s="10" t="s">
        <v>398</v>
      </c>
    </row>
    <row r="53" spans="1:3" x14ac:dyDescent="0.25">
      <c r="A53" s="11">
        <v>50</v>
      </c>
      <c r="B53" s="10" t="s">
        <v>398</v>
      </c>
      <c r="C53" s="10" t="s">
        <v>398</v>
      </c>
    </row>
    <row r="54" spans="1:3" x14ac:dyDescent="0.25">
      <c r="A54" s="11">
        <v>51</v>
      </c>
      <c r="B54" s="10" t="s">
        <v>398</v>
      </c>
      <c r="C54" s="10" t="s">
        <v>398</v>
      </c>
    </row>
    <row r="55" spans="1:3" x14ac:dyDescent="0.25">
      <c r="A55" s="11">
        <v>52</v>
      </c>
      <c r="B55" s="10" t="s">
        <v>398</v>
      </c>
      <c r="C55" s="10" t="s">
        <v>398</v>
      </c>
    </row>
    <row r="56" spans="1:3" x14ac:dyDescent="0.25">
      <c r="A56" s="11">
        <v>53</v>
      </c>
      <c r="B56" s="10" t="s">
        <v>398</v>
      </c>
      <c r="C56" s="10" t="s">
        <v>398</v>
      </c>
    </row>
    <row r="57" spans="1:3" x14ac:dyDescent="0.25">
      <c r="A57" s="11">
        <v>54</v>
      </c>
      <c r="B57" s="10" t="s">
        <v>398</v>
      </c>
      <c r="C57" s="10" t="s">
        <v>398</v>
      </c>
    </row>
    <row r="58" spans="1:3" x14ac:dyDescent="0.25">
      <c r="A58" s="11">
        <v>55</v>
      </c>
      <c r="B58" s="10" t="s">
        <v>398</v>
      </c>
      <c r="C58" s="10" t="s">
        <v>398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3" workbookViewId="0">
      <selection activeCell="C4" sqref="C4:D58"/>
    </sheetView>
  </sheetViews>
  <sheetFormatPr baseColWidth="10" defaultColWidth="9" defaultRowHeight="15" x14ac:dyDescent="0.25"/>
  <cols>
    <col min="1" max="1" width="3.42578125" bestFit="1" customWidth="1"/>
    <col min="2" max="2" width="32.7109375" bestFit="1" customWidth="1"/>
    <col min="3" max="3" width="30.28515625" bestFit="1" customWidth="1"/>
    <col min="4" max="4" width="29.425781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11">
        <v>1</v>
      </c>
      <c r="B4" s="10" t="s">
        <v>399</v>
      </c>
      <c r="C4" s="9">
        <f>24618.21*2</f>
        <v>49236.42</v>
      </c>
      <c r="D4" s="3">
        <f>20000*2</f>
        <v>40000</v>
      </c>
      <c r="E4" s="10" t="s">
        <v>396</v>
      </c>
      <c r="F4" s="10" t="s">
        <v>400</v>
      </c>
    </row>
    <row r="5" spans="1:6" x14ac:dyDescent="0.25">
      <c r="A5" s="11">
        <v>2</v>
      </c>
      <c r="B5" s="10" t="s">
        <v>399</v>
      </c>
      <c r="C5" s="8">
        <f>15469.92*2</f>
        <v>30939.84</v>
      </c>
      <c r="D5" s="3">
        <f>13000*2</f>
        <v>26000</v>
      </c>
      <c r="E5" s="10" t="s">
        <v>396</v>
      </c>
      <c r="F5" s="10" t="s">
        <v>400</v>
      </c>
    </row>
    <row r="6" spans="1:6" x14ac:dyDescent="0.25">
      <c r="A6" s="11">
        <v>3</v>
      </c>
      <c r="B6" s="10" t="s">
        <v>399</v>
      </c>
      <c r="C6" s="8">
        <f>10065.56*2</f>
        <v>20131.12</v>
      </c>
      <c r="D6" s="3">
        <f>8750*2</f>
        <v>17500</v>
      </c>
      <c r="E6" s="10" t="s">
        <v>396</v>
      </c>
      <c r="F6" s="10" t="s">
        <v>400</v>
      </c>
    </row>
    <row r="7" spans="1:6" x14ac:dyDescent="0.25">
      <c r="A7" s="11">
        <v>4</v>
      </c>
      <c r="B7" s="10" t="s">
        <v>399</v>
      </c>
      <c r="C7" s="8">
        <f>7227.19*2</f>
        <v>14454.38</v>
      </c>
      <c r="D7" s="3">
        <f>6500*2</f>
        <v>13000</v>
      </c>
      <c r="E7" s="10" t="s">
        <v>396</v>
      </c>
      <c r="F7" s="10" t="s">
        <v>400</v>
      </c>
    </row>
    <row r="8" spans="1:6" x14ac:dyDescent="0.25">
      <c r="A8" s="11">
        <v>5</v>
      </c>
      <c r="B8" s="10" t="s">
        <v>399</v>
      </c>
      <c r="C8" s="8">
        <f>5432.41*2</f>
        <v>10864.82</v>
      </c>
      <c r="D8" s="3">
        <f>5000*2</f>
        <v>10000</v>
      </c>
      <c r="E8" s="10" t="s">
        <v>396</v>
      </c>
      <c r="F8" s="10" t="s">
        <v>400</v>
      </c>
    </row>
    <row r="9" spans="1:6" x14ac:dyDescent="0.25">
      <c r="A9" s="11">
        <v>6</v>
      </c>
      <c r="B9" s="10" t="s">
        <v>399</v>
      </c>
      <c r="C9" s="8">
        <f>7227.19*2</f>
        <v>14454.38</v>
      </c>
      <c r="D9" s="3">
        <f>6500*2</f>
        <v>13000</v>
      </c>
      <c r="E9" s="10" t="s">
        <v>396</v>
      </c>
      <c r="F9" s="10" t="s">
        <v>400</v>
      </c>
    </row>
    <row r="10" spans="1:6" x14ac:dyDescent="0.25">
      <c r="A10" s="11">
        <v>7</v>
      </c>
      <c r="B10" s="10" t="s">
        <v>399</v>
      </c>
      <c r="C10" s="8">
        <f>3866.92*2</f>
        <v>7733.84</v>
      </c>
      <c r="D10" s="3">
        <f>3800*2</f>
        <v>7600</v>
      </c>
      <c r="E10" s="10" t="s">
        <v>396</v>
      </c>
      <c r="F10" s="10" t="s">
        <v>400</v>
      </c>
    </row>
    <row r="11" spans="1:6" x14ac:dyDescent="0.25">
      <c r="A11" s="11">
        <v>8</v>
      </c>
      <c r="B11" s="10" t="s">
        <v>399</v>
      </c>
      <c r="C11" s="8">
        <f>4091.34*2</f>
        <v>8182.68</v>
      </c>
      <c r="D11" s="3">
        <f>4000*2</f>
        <v>8000</v>
      </c>
      <c r="E11" s="10" t="s">
        <v>396</v>
      </c>
      <c r="F11" s="10" t="s">
        <v>400</v>
      </c>
    </row>
    <row r="12" spans="1:6" x14ac:dyDescent="0.25">
      <c r="A12" s="11">
        <v>9</v>
      </c>
      <c r="B12" s="10" t="s">
        <v>399</v>
      </c>
      <c r="C12" s="8">
        <f>3100*2</f>
        <v>6200</v>
      </c>
      <c r="D12" s="3">
        <f>3100*2</f>
        <v>6200</v>
      </c>
      <c r="E12" s="10" t="s">
        <v>396</v>
      </c>
      <c r="F12" s="10" t="s">
        <v>400</v>
      </c>
    </row>
    <row r="13" spans="1:6" x14ac:dyDescent="0.25">
      <c r="A13" s="11">
        <v>10</v>
      </c>
      <c r="B13" s="10" t="s">
        <v>399</v>
      </c>
      <c r="C13" s="8">
        <f>3100*2</f>
        <v>6200</v>
      </c>
      <c r="D13" s="3">
        <f>3100*2</f>
        <v>6200</v>
      </c>
      <c r="E13" s="10" t="s">
        <v>396</v>
      </c>
      <c r="F13" s="10" t="s">
        <v>400</v>
      </c>
    </row>
    <row r="14" spans="1:6" x14ac:dyDescent="0.25">
      <c r="A14" s="11">
        <v>11</v>
      </c>
      <c r="B14" s="10" t="s">
        <v>399</v>
      </c>
      <c r="C14" s="8">
        <f>12290.88*2</f>
        <v>24581.759999999998</v>
      </c>
      <c r="D14" s="3">
        <f>10500*2</f>
        <v>21000</v>
      </c>
      <c r="E14" s="10" t="s">
        <v>396</v>
      </c>
      <c r="F14" s="10" t="s">
        <v>400</v>
      </c>
    </row>
    <row r="15" spans="1:6" x14ac:dyDescent="0.25">
      <c r="A15" s="11">
        <v>12</v>
      </c>
      <c r="B15" s="10" t="s">
        <v>399</v>
      </c>
      <c r="C15" s="8">
        <f>7840.23*2</f>
        <v>15680.46</v>
      </c>
      <c r="D15" s="3">
        <f>7000*2</f>
        <v>14000</v>
      </c>
      <c r="E15" s="10" t="s">
        <v>396</v>
      </c>
      <c r="F15" s="10" t="s">
        <v>400</v>
      </c>
    </row>
    <row r="16" spans="1:6" x14ac:dyDescent="0.25">
      <c r="A16" s="11">
        <v>13</v>
      </c>
      <c r="B16" s="10" t="s">
        <v>399</v>
      </c>
      <c r="C16" s="8">
        <f>4871.37*2</f>
        <v>9742.74</v>
      </c>
      <c r="D16" s="3">
        <f>4500*2</f>
        <v>9000</v>
      </c>
      <c r="E16" s="10" t="s">
        <v>396</v>
      </c>
      <c r="F16" s="10" t="s">
        <v>400</v>
      </c>
    </row>
    <row r="17" spans="1:6" x14ac:dyDescent="0.25">
      <c r="A17" s="11">
        <v>14</v>
      </c>
      <c r="B17" s="10" t="s">
        <v>399</v>
      </c>
      <c r="C17" s="8">
        <f>4871.37*2</f>
        <v>9742.74</v>
      </c>
      <c r="D17" s="3">
        <f>4500*2</f>
        <v>9000</v>
      </c>
      <c r="E17" s="10" t="s">
        <v>396</v>
      </c>
      <c r="F17" s="10" t="s">
        <v>400</v>
      </c>
    </row>
    <row r="18" spans="1:6" x14ac:dyDescent="0.25">
      <c r="A18" s="11">
        <v>15</v>
      </c>
      <c r="B18" s="10" t="s">
        <v>399</v>
      </c>
      <c r="C18" s="8">
        <f>4091.34*2</f>
        <v>8182.68</v>
      </c>
      <c r="D18" s="3">
        <f>4000*2</f>
        <v>8000</v>
      </c>
      <c r="E18" s="10" t="s">
        <v>396</v>
      </c>
      <c r="F18" s="10" t="s">
        <v>400</v>
      </c>
    </row>
    <row r="19" spans="1:6" x14ac:dyDescent="0.25">
      <c r="A19" s="11">
        <v>16</v>
      </c>
      <c r="B19" s="10" t="s">
        <v>399</v>
      </c>
      <c r="C19" s="8">
        <f>4091.34*2</f>
        <v>8182.68</v>
      </c>
      <c r="D19" s="3">
        <f>4000*2</f>
        <v>8000</v>
      </c>
      <c r="E19" s="10" t="s">
        <v>396</v>
      </c>
      <c r="F19" s="10" t="s">
        <v>400</v>
      </c>
    </row>
    <row r="20" spans="1:6" x14ac:dyDescent="0.25">
      <c r="A20" s="11">
        <v>17</v>
      </c>
      <c r="B20" s="10" t="s">
        <v>399</v>
      </c>
      <c r="C20" s="8">
        <f>10383.46*2</f>
        <v>20766.919999999998</v>
      </c>
      <c r="D20" s="3">
        <f>9000*2</f>
        <v>18000</v>
      </c>
      <c r="E20" s="10" t="s">
        <v>396</v>
      </c>
      <c r="F20" s="10" t="s">
        <v>400</v>
      </c>
    </row>
    <row r="21" spans="1:6" x14ac:dyDescent="0.25">
      <c r="A21" s="11">
        <v>18</v>
      </c>
      <c r="B21" s="10" t="s">
        <v>399</v>
      </c>
      <c r="C21" s="8">
        <f>9111.84*2</f>
        <v>18223.68</v>
      </c>
      <c r="D21" s="3">
        <f>8000*2</f>
        <v>16000</v>
      </c>
      <c r="E21" s="10" t="s">
        <v>396</v>
      </c>
      <c r="F21" s="10" t="s">
        <v>400</v>
      </c>
    </row>
    <row r="22" spans="1:6" x14ac:dyDescent="0.25">
      <c r="A22" s="11">
        <v>19</v>
      </c>
      <c r="B22" s="10" t="s">
        <v>399</v>
      </c>
      <c r="C22" s="8">
        <f>3866.92*2</f>
        <v>7733.84</v>
      </c>
      <c r="D22" s="3">
        <f>3800*2</f>
        <v>7600</v>
      </c>
      <c r="E22" s="10" t="s">
        <v>396</v>
      </c>
      <c r="F22" s="10" t="s">
        <v>400</v>
      </c>
    </row>
    <row r="23" spans="1:6" x14ac:dyDescent="0.25">
      <c r="A23" s="11">
        <v>20</v>
      </c>
      <c r="B23" s="10" t="s">
        <v>399</v>
      </c>
      <c r="C23" s="8">
        <f>7227.19*2</f>
        <v>14454.38</v>
      </c>
      <c r="D23" s="3">
        <f>6500*2</f>
        <v>13000</v>
      </c>
      <c r="E23" s="10" t="s">
        <v>396</v>
      </c>
      <c r="F23" s="10" t="s">
        <v>400</v>
      </c>
    </row>
    <row r="24" spans="1:6" x14ac:dyDescent="0.25">
      <c r="A24" s="11">
        <v>21</v>
      </c>
      <c r="B24" s="10" t="s">
        <v>399</v>
      </c>
      <c r="C24" s="8">
        <f>11655.07*2</f>
        <v>23310.14</v>
      </c>
      <c r="D24" s="3">
        <f>10000*2</f>
        <v>20000</v>
      </c>
      <c r="E24" s="10" t="s">
        <v>396</v>
      </c>
      <c r="F24" s="10" t="s">
        <v>400</v>
      </c>
    </row>
    <row r="25" spans="1:6" x14ac:dyDescent="0.25">
      <c r="A25" s="11">
        <v>22</v>
      </c>
      <c r="B25" s="10" t="s">
        <v>399</v>
      </c>
      <c r="C25" s="8">
        <f>4871.37*2</f>
        <v>9742.74</v>
      </c>
      <c r="D25" s="3">
        <f>4500*2</f>
        <v>9000</v>
      </c>
      <c r="E25" s="10" t="s">
        <v>396</v>
      </c>
      <c r="F25" s="10" t="s">
        <v>400</v>
      </c>
    </row>
    <row r="26" spans="1:6" x14ac:dyDescent="0.25">
      <c r="A26" s="11">
        <v>23</v>
      </c>
      <c r="B26" s="10" t="s">
        <v>399</v>
      </c>
      <c r="C26" s="8">
        <f>3810.81*2</f>
        <v>7621.62</v>
      </c>
      <c r="D26" s="3">
        <f>3750*2</f>
        <v>7500</v>
      </c>
      <c r="E26" s="10" t="s">
        <v>396</v>
      </c>
      <c r="F26" s="10" t="s">
        <v>400</v>
      </c>
    </row>
    <row r="27" spans="1:6" x14ac:dyDescent="0.25">
      <c r="A27" s="11">
        <v>24</v>
      </c>
      <c r="B27" s="10" t="s">
        <v>399</v>
      </c>
      <c r="C27" s="8">
        <f>3000*2</f>
        <v>6000</v>
      </c>
      <c r="D27" s="3">
        <f>3000*2</f>
        <v>6000</v>
      </c>
      <c r="E27" s="10" t="s">
        <v>396</v>
      </c>
      <c r="F27" s="10" t="s">
        <v>400</v>
      </c>
    </row>
    <row r="28" spans="1:6" x14ac:dyDescent="0.25">
      <c r="A28" s="11">
        <v>25</v>
      </c>
      <c r="B28" s="10" t="s">
        <v>399</v>
      </c>
      <c r="C28" s="8">
        <f>3530.29*2</f>
        <v>7060.58</v>
      </c>
      <c r="D28" s="3">
        <f>3500*2</f>
        <v>7000</v>
      </c>
      <c r="E28" s="10" t="s">
        <v>396</v>
      </c>
      <c r="F28" s="10" t="s">
        <v>400</v>
      </c>
    </row>
    <row r="29" spans="1:6" x14ac:dyDescent="0.25">
      <c r="A29" s="11">
        <v>26</v>
      </c>
      <c r="B29" s="10" t="s">
        <v>399</v>
      </c>
      <c r="C29" s="8">
        <f>12290.88*2</f>
        <v>24581.759999999998</v>
      </c>
      <c r="D29" s="3">
        <f>10500*2</f>
        <v>21000</v>
      </c>
      <c r="E29" s="10" t="s">
        <v>396</v>
      </c>
      <c r="F29" s="10" t="s">
        <v>400</v>
      </c>
    </row>
    <row r="30" spans="1:6" x14ac:dyDescent="0.25">
      <c r="A30" s="11">
        <v>27</v>
      </c>
      <c r="B30" s="10" t="s">
        <v>399</v>
      </c>
      <c r="C30" s="8">
        <f>3305.88*2</f>
        <v>6611.76</v>
      </c>
      <c r="D30" s="3">
        <f>3300*2</f>
        <v>6600</v>
      </c>
      <c r="E30" s="10" t="s">
        <v>396</v>
      </c>
      <c r="F30" s="10" t="s">
        <v>400</v>
      </c>
    </row>
    <row r="31" spans="1:6" x14ac:dyDescent="0.25">
      <c r="A31" s="11">
        <v>28</v>
      </c>
      <c r="B31" s="10" t="s">
        <v>399</v>
      </c>
      <c r="C31" s="8">
        <f>3000*2</f>
        <v>6000</v>
      </c>
      <c r="D31" s="3">
        <f>3000*2</f>
        <v>6000</v>
      </c>
      <c r="E31" s="10" t="s">
        <v>396</v>
      </c>
      <c r="F31" s="10" t="s">
        <v>400</v>
      </c>
    </row>
    <row r="32" spans="1:6" x14ac:dyDescent="0.25">
      <c r="A32" s="11">
        <v>29</v>
      </c>
      <c r="B32" s="10" t="s">
        <v>399</v>
      </c>
      <c r="C32" s="8">
        <f>2500*2</f>
        <v>5000</v>
      </c>
      <c r="D32" s="3">
        <f>2500*2</f>
        <v>5000</v>
      </c>
      <c r="E32" s="10" t="s">
        <v>396</v>
      </c>
      <c r="F32" s="10" t="s">
        <v>400</v>
      </c>
    </row>
    <row r="33" spans="1:6" x14ac:dyDescent="0.25">
      <c r="A33" s="11">
        <v>30</v>
      </c>
      <c r="B33" s="10" t="s">
        <v>399</v>
      </c>
      <c r="C33" s="8">
        <f>7840.23*2</f>
        <v>15680.46</v>
      </c>
      <c r="D33" s="3">
        <f>7000*2</f>
        <v>14000</v>
      </c>
      <c r="E33" s="10" t="s">
        <v>396</v>
      </c>
      <c r="F33" s="10" t="s">
        <v>400</v>
      </c>
    </row>
    <row r="34" spans="1:6" x14ac:dyDescent="0.25">
      <c r="A34" s="11">
        <v>31</v>
      </c>
      <c r="B34" s="10" t="s">
        <v>399</v>
      </c>
      <c r="C34" s="8">
        <f>3642.5*2</f>
        <v>7285</v>
      </c>
      <c r="D34" s="3">
        <f>3600*2</f>
        <v>7200</v>
      </c>
      <c r="E34" s="10" t="s">
        <v>396</v>
      </c>
      <c r="F34" s="10" t="s">
        <v>400</v>
      </c>
    </row>
    <row r="35" spans="1:6" x14ac:dyDescent="0.25">
      <c r="A35" s="11">
        <v>32</v>
      </c>
      <c r="B35" s="10" t="s">
        <v>399</v>
      </c>
      <c r="C35" s="8">
        <f>6019.44*2</f>
        <v>12038.88</v>
      </c>
      <c r="D35" s="3">
        <f>5500*2</f>
        <v>11000</v>
      </c>
      <c r="E35" s="10" t="s">
        <v>396</v>
      </c>
      <c r="F35" s="10" t="s">
        <v>400</v>
      </c>
    </row>
    <row r="36" spans="1:6" x14ac:dyDescent="0.25">
      <c r="A36" s="11">
        <v>33</v>
      </c>
      <c r="B36" s="10" t="s">
        <v>399</v>
      </c>
      <c r="C36" s="8">
        <f>2750*2</f>
        <v>5500</v>
      </c>
      <c r="D36" s="3">
        <f>2750*2</f>
        <v>5500</v>
      </c>
      <c r="E36" s="10" t="s">
        <v>396</v>
      </c>
      <c r="F36" s="10" t="s">
        <v>400</v>
      </c>
    </row>
    <row r="37" spans="1:6" x14ac:dyDescent="0.25">
      <c r="A37" s="11">
        <v>34</v>
      </c>
      <c r="B37" s="10" t="s">
        <v>399</v>
      </c>
      <c r="C37" s="8">
        <f>3530.29*2</f>
        <v>7060.58</v>
      </c>
      <c r="D37" s="3">
        <f>3500*2</f>
        <v>7000</v>
      </c>
      <c r="E37" s="10" t="s">
        <v>396</v>
      </c>
      <c r="F37" s="10" t="s">
        <v>400</v>
      </c>
    </row>
    <row r="38" spans="1:6" x14ac:dyDescent="0.25">
      <c r="A38" s="11">
        <v>35</v>
      </c>
      <c r="B38" s="10" t="s">
        <v>399</v>
      </c>
      <c r="C38" s="8">
        <f>4871.37*2</f>
        <v>9742.74</v>
      </c>
      <c r="D38" s="3">
        <f>4500*2</f>
        <v>9000</v>
      </c>
      <c r="E38" s="10" t="s">
        <v>396</v>
      </c>
      <c r="F38" s="10" t="s">
        <v>400</v>
      </c>
    </row>
    <row r="39" spans="1:6" x14ac:dyDescent="0.25">
      <c r="A39" s="11">
        <v>36</v>
      </c>
      <c r="B39" s="10" t="s">
        <v>399</v>
      </c>
      <c r="C39" s="8">
        <f>4871.37*2</f>
        <v>9742.74</v>
      </c>
      <c r="D39" s="3">
        <f>4500*2</f>
        <v>9000</v>
      </c>
      <c r="E39" s="10" t="s">
        <v>396</v>
      </c>
      <c r="F39" s="10" t="s">
        <v>400</v>
      </c>
    </row>
    <row r="40" spans="1:6" x14ac:dyDescent="0.25">
      <c r="A40" s="11">
        <v>37</v>
      </c>
      <c r="B40" s="10" t="s">
        <v>399</v>
      </c>
      <c r="C40" s="8">
        <f>4091.34*2</f>
        <v>8182.68</v>
      </c>
      <c r="D40" s="3">
        <f>4000*2</f>
        <v>8000</v>
      </c>
      <c r="E40" s="10" t="s">
        <v>396</v>
      </c>
      <c r="F40" s="10" t="s">
        <v>400</v>
      </c>
    </row>
    <row r="41" spans="1:6" x14ac:dyDescent="0.25">
      <c r="A41" s="11">
        <v>38</v>
      </c>
      <c r="B41" s="10" t="s">
        <v>399</v>
      </c>
      <c r="C41" s="8">
        <f>3000*2</f>
        <v>6000</v>
      </c>
      <c r="D41" s="3">
        <f>3000*2</f>
        <v>6000</v>
      </c>
      <c r="E41" s="10" t="s">
        <v>396</v>
      </c>
      <c r="F41" s="10" t="s">
        <v>400</v>
      </c>
    </row>
    <row r="42" spans="1:6" x14ac:dyDescent="0.25">
      <c r="A42" s="11">
        <v>39</v>
      </c>
      <c r="B42" s="10" t="s">
        <v>399</v>
      </c>
      <c r="C42" s="8">
        <f>5432.41*2</f>
        <v>10864.82</v>
      </c>
      <c r="D42" s="3">
        <f>5000*2</f>
        <v>10000</v>
      </c>
      <c r="E42" s="10" t="s">
        <v>396</v>
      </c>
      <c r="F42" s="10" t="s">
        <v>400</v>
      </c>
    </row>
    <row r="43" spans="1:6" x14ac:dyDescent="0.25">
      <c r="A43" s="11">
        <v>40</v>
      </c>
      <c r="B43" s="10" t="s">
        <v>399</v>
      </c>
      <c r="C43" s="8">
        <f>3000*2</f>
        <v>6000</v>
      </c>
      <c r="D43" s="3">
        <f>3000*2</f>
        <v>6000</v>
      </c>
      <c r="E43" s="10" t="s">
        <v>396</v>
      </c>
      <c r="F43" s="10" t="s">
        <v>400</v>
      </c>
    </row>
    <row r="44" spans="1:6" x14ac:dyDescent="0.25">
      <c r="A44" s="11">
        <v>41</v>
      </c>
      <c r="B44" s="10" t="s">
        <v>399</v>
      </c>
      <c r="C44" s="8">
        <f>3250*2</f>
        <v>6500</v>
      </c>
      <c r="D44" s="3">
        <f>3250*2</f>
        <v>6500</v>
      </c>
      <c r="E44" s="10" t="s">
        <v>396</v>
      </c>
      <c r="F44" s="10" t="s">
        <v>400</v>
      </c>
    </row>
    <row r="45" spans="1:6" x14ac:dyDescent="0.25">
      <c r="A45" s="11">
        <v>42</v>
      </c>
      <c r="B45" s="10" t="s">
        <v>399</v>
      </c>
      <c r="C45" s="8">
        <f>3530.29*2</f>
        <v>7060.58</v>
      </c>
      <c r="D45" s="3">
        <f>3500*2</f>
        <v>7000</v>
      </c>
      <c r="E45" s="10" t="s">
        <v>396</v>
      </c>
      <c r="F45" s="10" t="s">
        <v>400</v>
      </c>
    </row>
    <row r="46" spans="1:6" x14ac:dyDescent="0.25">
      <c r="A46" s="11">
        <v>43</v>
      </c>
      <c r="B46" s="10" t="s">
        <v>399</v>
      </c>
      <c r="C46" s="8">
        <f>3000*2</f>
        <v>6000</v>
      </c>
      <c r="D46" s="3">
        <f>3000*2</f>
        <v>6000</v>
      </c>
      <c r="E46" s="10" t="s">
        <v>396</v>
      </c>
      <c r="F46" s="10" t="s">
        <v>400</v>
      </c>
    </row>
    <row r="47" spans="1:6" x14ac:dyDescent="0.25">
      <c r="A47" s="11">
        <v>44</v>
      </c>
      <c r="B47" s="10" t="s">
        <v>399</v>
      </c>
      <c r="C47" s="8">
        <f>4091.34*2</f>
        <v>8182.68</v>
      </c>
      <c r="D47" s="3">
        <f>4000*2</f>
        <v>8000</v>
      </c>
      <c r="E47" s="10" t="s">
        <v>396</v>
      </c>
      <c r="F47" s="10" t="s">
        <v>400</v>
      </c>
    </row>
    <row r="48" spans="1:6" x14ac:dyDescent="0.25">
      <c r="A48" s="11">
        <v>45</v>
      </c>
      <c r="B48" s="10" t="s">
        <v>399</v>
      </c>
      <c r="C48" s="8">
        <f>4871.37*2</f>
        <v>9742.74</v>
      </c>
      <c r="D48" s="3">
        <f>4500*2</f>
        <v>9000</v>
      </c>
      <c r="E48" s="10" t="s">
        <v>396</v>
      </c>
      <c r="F48" s="10" t="s">
        <v>400</v>
      </c>
    </row>
    <row r="49" spans="1:6" x14ac:dyDescent="0.25">
      <c r="A49" s="11">
        <v>46</v>
      </c>
      <c r="B49" s="10" t="s">
        <v>399</v>
      </c>
      <c r="C49" s="8">
        <f>5432.41*2</f>
        <v>10864.82</v>
      </c>
      <c r="D49" s="3">
        <f>5000*2</f>
        <v>10000</v>
      </c>
      <c r="E49" s="10" t="s">
        <v>396</v>
      </c>
      <c r="F49" s="10" t="s">
        <v>400</v>
      </c>
    </row>
    <row r="50" spans="1:6" x14ac:dyDescent="0.25">
      <c r="A50" s="11">
        <v>47</v>
      </c>
      <c r="B50" s="10" t="s">
        <v>399</v>
      </c>
      <c r="C50" s="8">
        <f>3530.29*2</f>
        <v>7060.58</v>
      </c>
      <c r="D50" s="3">
        <f t="shared" ref="D50" si="0">3500*2</f>
        <v>7000</v>
      </c>
      <c r="E50" s="10" t="s">
        <v>396</v>
      </c>
      <c r="F50" s="10" t="s">
        <v>400</v>
      </c>
    </row>
    <row r="51" spans="1:6" x14ac:dyDescent="0.25">
      <c r="A51" s="11">
        <v>48</v>
      </c>
      <c r="B51" s="10" t="s">
        <v>399</v>
      </c>
      <c r="C51" s="8">
        <f>3000*2</f>
        <v>6000</v>
      </c>
      <c r="D51" s="3">
        <f>3000*2</f>
        <v>6000</v>
      </c>
      <c r="E51" s="10" t="s">
        <v>396</v>
      </c>
      <c r="F51" s="10" t="s">
        <v>400</v>
      </c>
    </row>
    <row r="52" spans="1:6" x14ac:dyDescent="0.25">
      <c r="A52" s="11">
        <v>49</v>
      </c>
      <c r="B52" s="10" t="s">
        <v>399</v>
      </c>
      <c r="C52" s="8">
        <f>3000*2</f>
        <v>6000</v>
      </c>
      <c r="D52" s="3">
        <f>3000*2</f>
        <v>6000</v>
      </c>
      <c r="E52" s="10" t="s">
        <v>396</v>
      </c>
      <c r="F52" s="10" t="s">
        <v>400</v>
      </c>
    </row>
    <row r="53" spans="1:6" x14ac:dyDescent="0.25">
      <c r="A53" s="11">
        <v>50</v>
      </c>
      <c r="B53" s="10" t="s">
        <v>399</v>
      </c>
      <c r="C53" s="8">
        <f>7840.23*2</f>
        <v>15680.46</v>
      </c>
      <c r="D53" s="3">
        <f>7000*2</f>
        <v>14000</v>
      </c>
      <c r="E53" s="10" t="s">
        <v>396</v>
      </c>
      <c r="F53" s="10" t="s">
        <v>400</v>
      </c>
    </row>
    <row r="54" spans="1:6" x14ac:dyDescent="0.25">
      <c r="A54" s="11">
        <v>51</v>
      </c>
      <c r="B54" s="10" t="s">
        <v>399</v>
      </c>
      <c r="C54" s="8">
        <f>4091.34*2</f>
        <v>8182.68</v>
      </c>
      <c r="D54" s="3">
        <f>4000*2</f>
        <v>8000</v>
      </c>
      <c r="E54" s="10" t="s">
        <v>396</v>
      </c>
      <c r="F54" s="10" t="s">
        <v>400</v>
      </c>
    </row>
    <row r="55" spans="1:6" x14ac:dyDescent="0.25">
      <c r="A55" s="11">
        <v>52</v>
      </c>
      <c r="B55" s="10" t="s">
        <v>399</v>
      </c>
      <c r="C55" s="8">
        <f>4091.34*2</f>
        <v>8182.68</v>
      </c>
      <c r="D55" s="3">
        <f>4000*2</f>
        <v>8000</v>
      </c>
      <c r="E55" s="10" t="s">
        <v>396</v>
      </c>
      <c r="F55" s="10" t="s">
        <v>400</v>
      </c>
    </row>
    <row r="56" spans="1:6" x14ac:dyDescent="0.25">
      <c r="A56" s="11">
        <v>53</v>
      </c>
      <c r="B56" s="10" t="s">
        <v>399</v>
      </c>
      <c r="C56" s="8">
        <f>6618.03*2</f>
        <v>13236.06</v>
      </c>
      <c r="D56" s="3">
        <f>6000*2</f>
        <v>12000</v>
      </c>
      <c r="E56" s="10" t="s">
        <v>396</v>
      </c>
      <c r="F56" s="10" t="s">
        <v>400</v>
      </c>
    </row>
    <row r="57" spans="1:6" x14ac:dyDescent="0.25">
      <c r="A57" s="11">
        <v>54</v>
      </c>
      <c r="B57" s="10" t="s">
        <v>399</v>
      </c>
      <c r="C57" s="8">
        <f>55432.41*2</f>
        <v>110864.82</v>
      </c>
      <c r="D57" s="3">
        <f>5000*2</f>
        <v>10000</v>
      </c>
      <c r="E57" s="10" t="s">
        <v>396</v>
      </c>
      <c r="F57" s="10" t="s">
        <v>400</v>
      </c>
    </row>
    <row r="58" spans="1:6" x14ac:dyDescent="0.25">
      <c r="A58" s="11">
        <v>55</v>
      </c>
      <c r="B58" s="10" t="s">
        <v>399</v>
      </c>
      <c r="C58" s="8">
        <f>3819.27*2</f>
        <v>7638.54</v>
      </c>
      <c r="D58" s="3">
        <f>3800*2</f>
        <v>7600</v>
      </c>
      <c r="E58" s="10" t="s">
        <v>396</v>
      </c>
      <c r="F58" s="10" t="s">
        <v>400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48" workbookViewId="0">
      <selection activeCell="A59" sqref="A59:XFD59"/>
    </sheetView>
  </sheetViews>
  <sheetFormatPr baseColWidth="10" defaultColWidth="9" defaultRowHeight="15" x14ac:dyDescent="0.25"/>
  <cols>
    <col min="1" max="1" width="3.42578125" bestFit="1" customWidth="1"/>
    <col min="2" max="2" width="51" bestFit="1" customWidth="1"/>
    <col min="3" max="3" width="49.140625" bestFit="1" customWidth="1"/>
    <col min="4" max="4" width="48.28515625" bestFit="1" customWidth="1"/>
    <col min="5" max="5" width="53.42578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row r="58" spans="1:6" x14ac:dyDescent="0.25">
      <c r="A58" s="11">
        <v>55</v>
      </c>
      <c r="B58" s="10" t="s">
        <v>398</v>
      </c>
      <c r="C58" s="10">
        <v>0</v>
      </c>
      <c r="D58" s="10">
        <v>0</v>
      </c>
      <c r="E58" s="10" t="s">
        <v>398</v>
      </c>
      <c r="F58" s="10" t="s">
        <v>398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42" workbookViewId="0">
      <selection activeCell="A59" sqref="A59:XFD59"/>
    </sheetView>
  </sheetViews>
  <sheetFormatPr baseColWidth="10" defaultColWidth="9"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row r="58" spans="1:6" x14ac:dyDescent="0.25">
      <c r="A58" s="11">
        <v>55</v>
      </c>
      <c r="B58" s="10" t="s">
        <v>398</v>
      </c>
      <c r="C58" s="10">
        <v>0</v>
      </c>
      <c r="D58" s="10">
        <v>0</v>
      </c>
      <c r="E58" s="10" t="s">
        <v>398</v>
      </c>
      <c r="F58" s="10" t="s">
        <v>398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8"/>
  <sheetViews>
    <sheetView topLeftCell="A53" workbookViewId="0">
      <selection activeCell="A59" sqref="A59:XFD59"/>
    </sheetView>
  </sheetViews>
  <sheetFormatPr baseColWidth="10" defaultColWidth="9" defaultRowHeight="15" x14ac:dyDescent="0.25"/>
  <cols>
    <col min="1" max="1" width="3.42578125" bestFit="1" customWidth="1"/>
    <col min="2" max="2" width="30.42578125" bestFit="1" customWidth="1"/>
    <col min="3" max="3" width="28.42578125" bestFit="1" customWidth="1"/>
    <col min="4" max="4" width="27.42578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11">
        <v>1</v>
      </c>
      <c r="B4" s="10" t="s">
        <v>398</v>
      </c>
      <c r="C4" s="10">
        <v>0</v>
      </c>
      <c r="D4" s="10">
        <v>0</v>
      </c>
      <c r="E4" s="10" t="s">
        <v>398</v>
      </c>
      <c r="F4" s="10" t="s">
        <v>398</v>
      </c>
    </row>
    <row r="5" spans="1:6" x14ac:dyDescent="0.25">
      <c r="A5" s="11">
        <v>2</v>
      </c>
      <c r="B5" s="10" t="s">
        <v>398</v>
      </c>
      <c r="C5" s="10">
        <v>0</v>
      </c>
      <c r="D5" s="10">
        <v>0</v>
      </c>
      <c r="E5" s="10" t="s">
        <v>398</v>
      </c>
      <c r="F5" s="10" t="s">
        <v>398</v>
      </c>
    </row>
    <row r="6" spans="1:6" x14ac:dyDescent="0.25">
      <c r="A6" s="11">
        <v>3</v>
      </c>
      <c r="B6" s="10" t="s">
        <v>398</v>
      </c>
      <c r="C6" s="10">
        <v>0</v>
      </c>
      <c r="D6" s="10">
        <v>0</v>
      </c>
      <c r="E6" s="10" t="s">
        <v>398</v>
      </c>
      <c r="F6" s="10" t="s">
        <v>398</v>
      </c>
    </row>
    <row r="7" spans="1:6" x14ac:dyDescent="0.25">
      <c r="A7" s="11">
        <v>4</v>
      </c>
      <c r="B7" s="10" t="s">
        <v>398</v>
      </c>
      <c r="C7" s="10">
        <v>0</v>
      </c>
      <c r="D7" s="10">
        <v>0</v>
      </c>
      <c r="E7" s="10" t="s">
        <v>398</v>
      </c>
      <c r="F7" s="10" t="s">
        <v>398</v>
      </c>
    </row>
    <row r="8" spans="1:6" x14ac:dyDescent="0.25">
      <c r="A8" s="11">
        <v>5</v>
      </c>
      <c r="B8" s="10" t="s">
        <v>398</v>
      </c>
      <c r="C8" s="10">
        <v>0</v>
      </c>
      <c r="D8" s="10">
        <v>0</v>
      </c>
      <c r="E8" s="10" t="s">
        <v>398</v>
      </c>
      <c r="F8" s="10" t="s">
        <v>398</v>
      </c>
    </row>
    <row r="9" spans="1:6" x14ac:dyDescent="0.25">
      <c r="A9" s="11">
        <v>6</v>
      </c>
      <c r="B9" s="10" t="s">
        <v>398</v>
      </c>
      <c r="C9" s="10">
        <v>0</v>
      </c>
      <c r="D9" s="10">
        <v>0</v>
      </c>
      <c r="E9" s="10" t="s">
        <v>398</v>
      </c>
      <c r="F9" s="10" t="s">
        <v>398</v>
      </c>
    </row>
    <row r="10" spans="1:6" x14ac:dyDescent="0.25">
      <c r="A10" s="11">
        <v>7</v>
      </c>
      <c r="B10" s="10" t="s">
        <v>398</v>
      </c>
      <c r="C10" s="10">
        <v>0</v>
      </c>
      <c r="D10" s="10">
        <v>0</v>
      </c>
      <c r="E10" s="10" t="s">
        <v>398</v>
      </c>
      <c r="F10" s="10" t="s">
        <v>398</v>
      </c>
    </row>
    <row r="11" spans="1:6" x14ac:dyDescent="0.25">
      <c r="A11" s="11">
        <v>8</v>
      </c>
      <c r="B11" s="10" t="s">
        <v>398</v>
      </c>
      <c r="C11" s="10">
        <v>0</v>
      </c>
      <c r="D11" s="10">
        <v>0</v>
      </c>
      <c r="E11" s="10" t="s">
        <v>398</v>
      </c>
      <c r="F11" s="10" t="s">
        <v>398</v>
      </c>
    </row>
    <row r="12" spans="1:6" x14ac:dyDescent="0.25">
      <c r="A12" s="11">
        <v>9</v>
      </c>
      <c r="B12" s="10" t="s">
        <v>398</v>
      </c>
      <c r="C12" s="10">
        <v>0</v>
      </c>
      <c r="D12" s="10">
        <v>0</v>
      </c>
      <c r="E12" s="10" t="s">
        <v>398</v>
      </c>
      <c r="F12" s="10" t="s">
        <v>398</v>
      </c>
    </row>
    <row r="13" spans="1:6" x14ac:dyDescent="0.25">
      <c r="A13" s="11">
        <v>10</v>
      </c>
      <c r="B13" s="10" t="s">
        <v>398</v>
      </c>
      <c r="C13" s="10">
        <v>0</v>
      </c>
      <c r="D13" s="10">
        <v>0</v>
      </c>
      <c r="E13" s="10" t="s">
        <v>398</v>
      </c>
      <c r="F13" s="10" t="s">
        <v>398</v>
      </c>
    </row>
    <row r="14" spans="1:6" x14ac:dyDescent="0.25">
      <c r="A14" s="11">
        <v>11</v>
      </c>
      <c r="B14" s="10" t="s">
        <v>398</v>
      </c>
      <c r="C14" s="10">
        <v>0</v>
      </c>
      <c r="D14" s="10">
        <v>0</v>
      </c>
      <c r="E14" s="10" t="s">
        <v>398</v>
      </c>
      <c r="F14" s="10" t="s">
        <v>398</v>
      </c>
    </row>
    <row r="15" spans="1:6" x14ac:dyDescent="0.25">
      <c r="A15" s="11">
        <v>12</v>
      </c>
      <c r="B15" s="10" t="s">
        <v>398</v>
      </c>
      <c r="C15" s="10">
        <v>0</v>
      </c>
      <c r="D15" s="10">
        <v>0</v>
      </c>
      <c r="E15" s="10" t="s">
        <v>398</v>
      </c>
      <c r="F15" s="10" t="s">
        <v>398</v>
      </c>
    </row>
    <row r="16" spans="1:6" x14ac:dyDescent="0.25">
      <c r="A16" s="11">
        <v>13</v>
      </c>
      <c r="B16" s="10" t="s">
        <v>398</v>
      </c>
      <c r="C16" s="10">
        <v>0</v>
      </c>
      <c r="D16" s="10">
        <v>0</v>
      </c>
      <c r="E16" s="10" t="s">
        <v>398</v>
      </c>
      <c r="F16" s="10" t="s">
        <v>398</v>
      </c>
    </row>
    <row r="17" spans="1:6" x14ac:dyDescent="0.25">
      <c r="A17" s="11">
        <v>14</v>
      </c>
      <c r="B17" s="10" t="s">
        <v>398</v>
      </c>
      <c r="C17" s="10">
        <v>0</v>
      </c>
      <c r="D17" s="10">
        <v>0</v>
      </c>
      <c r="E17" s="10" t="s">
        <v>398</v>
      </c>
      <c r="F17" s="10" t="s">
        <v>398</v>
      </c>
    </row>
    <row r="18" spans="1:6" x14ac:dyDescent="0.25">
      <c r="A18" s="11">
        <v>15</v>
      </c>
      <c r="B18" s="10" t="s">
        <v>398</v>
      </c>
      <c r="C18" s="10">
        <v>0</v>
      </c>
      <c r="D18" s="10">
        <v>0</v>
      </c>
      <c r="E18" s="10" t="s">
        <v>398</v>
      </c>
      <c r="F18" s="10" t="s">
        <v>398</v>
      </c>
    </row>
    <row r="19" spans="1:6" x14ac:dyDescent="0.25">
      <c r="A19" s="11">
        <v>16</v>
      </c>
      <c r="B19" s="10" t="s">
        <v>398</v>
      </c>
      <c r="C19" s="10">
        <v>0</v>
      </c>
      <c r="D19" s="10">
        <v>0</v>
      </c>
      <c r="E19" s="10" t="s">
        <v>398</v>
      </c>
      <c r="F19" s="10" t="s">
        <v>398</v>
      </c>
    </row>
    <row r="20" spans="1:6" x14ac:dyDescent="0.25">
      <c r="A20" s="11">
        <v>17</v>
      </c>
      <c r="B20" s="10" t="s">
        <v>398</v>
      </c>
      <c r="C20" s="10">
        <v>0</v>
      </c>
      <c r="D20" s="10">
        <v>0</v>
      </c>
      <c r="E20" s="10" t="s">
        <v>398</v>
      </c>
      <c r="F20" s="10" t="s">
        <v>398</v>
      </c>
    </row>
    <row r="21" spans="1:6" x14ac:dyDescent="0.25">
      <c r="A21" s="11">
        <v>18</v>
      </c>
      <c r="B21" s="10" t="s">
        <v>398</v>
      </c>
      <c r="C21" s="10">
        <v>0</v>
      </c>
      <c r="D21" s="10">
        <v>0</v>
      </c>
      <c r="E21" s="10" t="s">
        <v>398</v>
      </c>
      <c r="F21" s="10" t="s">
        <v>398</v>
      </c>
    </row>
    <row r="22" spans="1:6" x14ac:dyDescent="0.25">
      <c r="A22" s="11">
        <v>19</v>
      </c>
      <c r="B22" s="10" t="s">
        <v>398</v>
      </c>
      <c r="C22" s="10">
        <v>0</v>
      </c>
      <c r="D22" s="10">
        <v>0</v>
      </c>
      <c r="E22" s="10" t="s">
        <v>398</v>
      </c>
      <c r="F22" s="10" t="s">
        <v>398</v>
      </c>
    </row>
    <row r="23" spans="1:6" x14ac:dyDescent="0.25">
      <c r="A23" s="11">
        <v>20</v>
      </c>
      <c r="B23" s="10" t="s">
        <v>398</v>
      </c>
      <c r="C23" s="10">
        <v>0</v>
      </c>
      <c r="D23" s="10">
        <v>0</v>
      </c>
      <c r="E23" s="10" t="s">
        <v>398</v>
      </c>
      <c r="F23" s="10" t="s">
        <v>398</v>
      </c>
    </row>
    <row r="24" spans="1:6" x14ac:dyDescent="0.25">
      <c r="A24" s="11">
        <v>21</v>
      </c>
      <c r="B24" s="10" t="s">
        <v>398</v>
      </c>
      <c r="C24" s="10">
        <v>0</v>
      </c>
      <c r="D24" s="10">
        <v>0</v>
      </c>
      <c r="E24" s="10" t="s">
        <v>398</v>
      </c>
      <c r="F24" s="10" t="s">
        <v>398</v>
      </c>
    </row>
    <row r="25" spans="1:6" x14ac:dyDescent="0.25">
      <c r="A25" s="11">
        <v>22</v>
      </c>
      <c r="B25" s="10" t="s">
        <v>398</v>
      </c>
      <c r="C25" s="10">
        <v>0</v>
      </c>
      <c r="D25" s="10">
        <v>0</v>
      </c>
      <c r="E25" s="10" t="s">
        <v>398</v>
      </c>
      <c r="F25" s="10" t="s">
        <v>398</v>
      </c>
    </row>
    <row r="26" spans="1:6" x14ac:dyDescent="0.25">
      <c r="A26" s="11">
        <v>23</v>
      </c>
      <c r="B26" s="10" t="s">
        <v>398</v>
      </c>
      <c r="C26" s="10">
        <v>0</v>
      </c>
      <c r="D26" s="10">
        <v>0</v>
      </c>
      <c r="E26" s="10" t="s">
        <v>398</v>
      </c>
      <c r="F26" s="10" t="s">
        <v>398</v>
      </c>
    </row>
    <row r="27" spans="1:6" x14ac:dyDescent="0.25">
      <c r="A27" s="11">
        <v>24</v>
      </c>
      <c r="B27" s="10" t="s">
        <v>398</v>
      </c>
      <c r="C27" s="10">
        <v>0</v>
      </c>
      <c r="D27" s="10">
        <v>0</v>
      </c>
      <c r="E27" s="10" t="s">
        <v>398</v>
      </c>
      <c r="F27" s="10" t="s">
        <v>398</v>
      </c>
    </row>
    <row r="28" spans="1:6" x14ac:dyDescent="0.25">
      <c r="A28" s="11">
        <v>25</v>
      </c>
      <c r="B28" s="10" t="s">
        <v>398</v>
      </c>
      <c r="C28" s="10">
        <v>0</v>
      </c>
      <c r="D28" s="10">
        <v>0</v>
      </c>
      <c r="E28" s="10" t="s">
        <v>398</v>
      </c>
      <c r="F28" s="10" t="s">
        <v>398</v>
      </c>
    </row>
    <row r="29" spans="1:6" x14ac:dyDescent="0.25">
      <c r="A29" s="11">
        <v>26</v>
      </c>
      <c r="B29" s="10" t="s">
        <v>398</v>
      </c>
      <c r="C29" s="10">
        <v>0</v>
      </c>
      <c r="D29" s="10">
        <v>0</v>
      </c>
      <c r="E29" s="10" t="s">
        <v>398</v>
      </c>
      <c r="F29" s="10" t="s">
        <v>398</v>
      </c>
    </row>
    <row r="30" spans="1:6" x14ac:dyDescent="0.25">
      <c r="A30" s="11">
        <v>27</v>
      </c>
      <c r="B30" s="10" t="s">
        <v>398</v>
      </c>
      <c r="C30" s="10">
        <v>0</v>
      </c>
      <c r="D30" s="10">
        <v>0</v>
      </c>
      <c r="E30" s="10" t="s">
        <v>398</v>
      </c>
      <c r="F30" s="10" t="s">
        <v>398</v>
      </c>
    </row>
    <row r="31" spans="1:6" x14ac:dyDescent="0.25">
      <c r="A31" s="11">
        <v>28</v>
      </c>
      <c r="B31" s="10" t="s">
        <v>398</v>
      </c>
      <c r="C31" s="10">
        <v>0</v>
      </c>
      <c r="D31" s="10">
        <v>0</v>
      </c>
      <c r="E31" s="10" t="s">
        <v>398</v>
      </c>
      <c r="F31" s="10" t="s">
        <v>398</v>
      </c>
    </row>
    <row r="32" spans="1:6" x14ac:dyDescent="0.25">
      <c r="A32" s="11">
        <v>29</v>
      </c>
      <c r="B32" s="10" t="s">
        <v>398</v>
      </c>
      <c r="C32" s="10">
        <v>0</v>
      </c>
      <c r="D32" s="10">
        <v>0</v>
      </c>
      <c r="E32" s="10" t="s">
        <v>398</v>
      </c>
      <c r="F32" s="10" t="s">
        <v>398</v>
      </c>
    </row>
    <row r="33" spans="1:6" x14ac:dyDescent="0.25">
      <c r="A33" s="11">
        <v>30</v>
      </c>
      <c r="B33" s="10" t="s">
        <v>398</v>
      </c>
      <c r="C33" s="10">
        <v>0</v>
      </c>
      <c r="D33" s="10">
        <v>0</v>
      </c>
      <c r="E33" s="10" t="s">
        <v>398</v>
      </c>
      <c r="F33" s="10" t="s">
        <v>398</v>
      </c>
    </row>
    <row r="34" spans="1:6" x14ac:dyDescent="0.25">
      <c r="A34" s="11">
        <v>31</v>
      </c>
      <c r="B34" s="10" t="s">
        <v>398</v>
      </c>
      <c r="C34" s="10">
        <v>0</v>
      </c>
      <c r="D34" s="10">
        <v>0</v>
      </c>
      <c r="E34" s="10" t="s">
        <v>398</v>
      </c>
      <c r="F34" s="10" t="s">
        <v>398</v>
      </c>
    </row>
    <row r="35" spans="1:6" x14ac:dyDescent="0.25">
      <c r="A35" s="11">
        <v>32</v>
      </c>
      <c r="B35" s="10" t="s">
        <v>398</v>
      </c>
      <c r="C35" s="10">
        <v>0</v>
      </c>
      <c r="D35" s="10">
        <v>0</v>
      </c>
      <c r="E35" s="10" t="s">
        <v>398</v>
      </c>
      <c r="F35" s="10" t="s">
        <v>398</v>
      </c>
    </row>
    <row r="36" spans="1:6" x14ac:dyDescent="0.25">
      <c r="A36" s="11">
        <v>33</v>
      </c>
      <c r="B36" s="10" t="s">
        <v>398</v>
      </c>
      <c r="C36" s="10">
        <v>0</v>
      </c>
      <c r="D36" s="10">
        <v>0</v>
      </c>
      <c r="E36" s="10" t="s">
        <v>398</v>
      </c>
      <c r="F36" s="10" t="s">
        <v>398</v>
      </c>
    </row>
    <row r="37" spans="1:6" x14ac:dyDescent="0.25">
      <c r="A37" s="11">
        <v>34</v>
      </c>
      <c r="B37" s="10" t="s">
        <v>398</v>
      </c>
      <c r="C37" s="10">
        <v>0</v>
      </c>
      <c r="D37" s="10">
        <v>0</v>
      </c>
      <c r="E37" s="10" t="s">
        <v>398</v>
      </c>
      <c r="F37" s="10" t="s">
        <v>398</v>
      </c>
    </row>
    <row r="38" spans="1:6" x14ac:dyDescent="0.25">
      <c r="A38" s="11">
        <v>35</v>
      </c>
      <c r="B38" s="10" t="s">
        <v>398</v>
      </c>
      <c r="C38" s="10">
        <v>0</v>
      </c>
      <c r="D38" s="10">
        <v>0</v>
      </c>
      <c r="E38" s="10" t="s">
        <v>398</v>
      </c>
      <c r="F38" s="10" t="s">
        <v>398</v>
      </c>
    </row>
    <row r="39" spans="1:6" x14ac:dyDescent="0.25">
      <c r="A39" s="11">
        <v>36</v>
      </c>
      <c r="B39" s="10" t="s">
        <v>398</v>
      </c>
      <c r="C39" s="10">
        <v>0</v>
      </c>
      <c r="D39" s="10">
        <v>0</v>
      </c>
      <c r="E39" s="10" t="s">
        <v>398</v>
      </c>
      <c r="F39" s="10" t="s">
        <v>398</v>
      </c>
    </row>
    <row r="40" spans="1:6" x14ac:dyDescent="0.25">
      <c r="A40" s="11">
        <v>37</v>
      </c>
      <c r="B40" s="10" t="s">
        <v>398</v>
      </c>
      <c r="C40" s="10">
        <v>0</v>
      </c>
      <c r="D40" s="10">
        <v>0</v>
      </c>
      <c r="E40" s="10" t="s">
        <v>398</v>
      </c>
      <c r="F40" s="10" t="s">
        <v>398</v>
      </c>
    </row>
    <row r="41" spans="1:6" x14ac:dyDescent="0.25">
      <c r="A41" s="11">
        <v>38</v>
      </c>
      <c r="B41" s="10" t="s">
        <v>398</v>
      </c>
      <c r="C41" s="10">
        <v>0</v>
      </c>
      <c r="D41" s="10">
        <v>0</v>
      </c>
      <c r="E41" s="10" t="s">
        <v>398</v>
      </c>
      <c r="F41" s="10" t="s">
        <v>398</v>
      </c>
    </row>
    <row r="42" spans="1:6" x14ac:dyDescent="0.25">
      <c r="A42" s="11">
        <v>39</v>
      </c>
      <c r="B42" s="10" t="s">
        <v>398</v>
      </c>
      <c r="C42" s="10">
        <v>0</v>
      </c>
      <c r="D42" s="10">
        <v>0</v>
      </c>
      <c r="E42" s="10" t="s">
        <v>398</v>
      </c>
      <c r="F42" s="10" t="s">
        <v>398</v>
      </c>
    </row>
    <row r="43" spans="1:6" x14ac:dyDescent="0.25">
      <c r="A43" s="11">
        <v>40</v>
      </c>
      <c r="B43" s="10" t="s">
        <v>398</v>
      </c>
      <c r="C43" s="10">
        <v>0</v>
      </c>
      <c r="D43" s="10">
        <v>0</v>
      </c>
      <c r="E43" s="10" t="s">
        <v>398</v>
      </c>
      <c r="F43" s="10" t="s">
        <v>398</v>
      </c>
    </row>
    <row r="44" spans="1:6" x14ac:dyDescent="0.25">
      <c r="A44" s="11">
        <v>41</v>
      </c>
      <c r="B44" s="10" t="s">
        <v>398</v>
      </c>
      <c r="C44" s="10">
        <v>0</v>
      </c>
      <c r="D44" s="10">
        <v>0</v>
      </c>
      <c r="E44" s="10" t="s">
        <v>398</v>
      </c>
      <c r="F44" s="10" t="s">
        <v>398</v>
      </c>
    </row>
    <row r="45" spans="1:6" x14ac:dyDescent="0.25">
      <c r="A45" s="11">
        <v>42</v>
      </c>
      <c r="B45" s="10" t="s">
        <v>398</v>
      </c>
      <c r="C45" s="10">
        <v>0</v>
      </c>
      <c r="D45" s="10">
        <v>0</v>
      </c>
      <c r="E45" s="10" t="s">
        <v>398</v>
      </c>
      <c r="F45" s="10" t="s">
        <v>398</v>
      </c>
    </row>
    <row r="46" spans="1:6" x14ac:dyDescent="0.25">
      <c r="A46" s="11">
        <v>43</v>
      </c>
      <c r="B46" s="10" t="s">
        <v>398</v>
      </c>
      <c r="C46" s="10">
        <v>0</v>
      </c>
      <c r="D46" s="10">
        <v>0</v>
      </c>
      <c r="E46" s="10" t="s">
        <v>398</v>
      </c>
      <c r="F46" s="10" t="s">
        <v>398</v>
      </c>
    </row>
    <row r="47" spans="1:6" x14ac:dyDescent="0.25">
      <c r="A47" s="11">
        <v>44</v>
      </c>
      <c r="B47" s="10" t="s">
        <v>398</v>
      </c>
      <c r="C47" s="10">
        <v>0</v>
      </c>
      <c r="D47" s="10">
        <v>0</v>
      </c>
      <c r="E47" s="10" t="s">
        <v>398</v>
      </c>
      <c r="F47" s="10" t="s">
        <v>398</v>
      </c>
    </row>
    <row r="48" spans="1:6" x14ac:dyDescent="0.25">
      <c r="A48" s="11">
        <v>45</v>
      </c>
      <c r="B48" s="10" t="s">
        <v>398</v>
      </c>
      <c r="C48" s="10">
        <v>0</v>
      </c>
      <c r="D48" s="10">
        <v>0</v>
      </c>
      <c r="E48" s="10" t="s">
        <v>398</v>
      </c>
      <c r="F48" s="10" t="s">
        <v>398</v>
      </c>
    </row>
    <row r="49" spans="1:6" x14ac:dyDescent="0.25">
      <c r="A49" s="11">
        <v>46</v>
      </c>
      <c r="B49" s="10" t="s">
        <v>398</v>
      </c>
      <c r="C49" s="10">
        <v>0</v>
      </c>
      <c r="D49" s="10">
        <v>0</v>
      </c>
      <c r="E49" s="10" t="s">
        <v>398</v>
      </c>
      <c r="F49" s="10" t="s">
        <v>398</v>
      </c>
    </row>
    <row r="50" spans="1:6" x14ac:dyDescent="0.25">
      <c r="A50" s="11">
        <v>47</v>
      </c>
      <c r="B50" s="10" t="s">
        <v>398</v>
      </c>
      <c r="C50" s="10">
        <v>0</v>
      </c>
      <c r="D50" s="10">
        <v>0</v>
      </c>
      <c r="E50" s="10" t="s">
        <v>398</v>
      </c>
      <c r="F50" s="10" t="s">
        <v>398</v>
      </c>
    </row>
    <row r="51" spans="1:6" x14ac:dyDescent="0.25">
      <c r="A51" s="11">
        <v>48</v>
      </c>
      <c r="B51" s="10" t="s">
        <v>398</v>
      </c>
      <c r="C51" s="10">
        <v>0</v>
      </c>
      <c r="D51" s="10">
        <v>0</v>
      </c>
      <c r="E51" s="10" t="s">
        <v>398</v>
      </c>
      <c r="F51" s="10" t="s">
        <v>398</v>
      </c>
    </row>
    <row r="52" spans="1:6" x14ac:dyDescent="0.25">
      <c r="A52" s="11">
        <v>49</v>
      </c>
      <c r="B52" s="10" t="s">
        <v>398</v>
      </c>
      <c r="C52" s="10">
        <v>0</v>
      </c>
      <c r="D52" s="10">
        <v>0</v>
      </c>
      <c r="E52" s="10" t="s">
        <v>398</v>
      </c>
      <c r="F52" s="10" t="s">
        <v>398</v>
      </c>
    </row>
    <row r="53" spans="1:6" x14ac:dyDescent="0.25">
      <c r="A53" s="11">
        <v>50</v>
      </c>
      <c r="B53" s="10" t="s">
        <v>398</v>
      </c>
      <c r="C53" s="10">
        <v>0</v>
      </c>
      <c r="D53" s="10">
        <v>0</v>
      </c>
      <c r="E53" s="10" t="s">
        <v>398</v>
      </c>
      <c r="F53" s="10" t="s">
        <v>398</v>
      </c>
    </row>
    <row r="54" spans="1:6" x14ac:dyDescent="0.25">
      <c r="A54" s="11">
        <v>51</v>
      </c>
      <c r="B54" s="10" t="s">
        <v>398</v>
      </c>
      <c r="C54" s="10">
        <v>0</v>
      </c>
      <c r="D54" s="10">
        <v>0</v>
      </c>
      <c r="E54" s="10" t="s">
        <v>398</v>
      </c>
      <c r="F54" s="10" t="s">
        <v>398</v>
      </c>
    </row>
    <row r="55" spans="1:6" x14ac:dyDescent="0.25">
      <c r="A55" s="11">
        <v>52</v>
      </c>
      <c r="B55" s="10" t="s">
        <v>398</v>
      </c>
      <c r="C55" s="10">
        <v>0</v>
      </c>
      <c r="D55" s="10">
        <v>0</v>
      </c>
      <c r="E55" s="10" t="s">
        <v>398</v>
      </c>
      <c r="F55" s="10" t="s">
        <v>398</v>
      </c>
    </row>
    <row r="56" spans="1:6" x14ac:dyDescent="0.25">
      <c r="A56" s="11">
        <v>53</v>
      </c>
      <c r="B56" s="10" t="s">
        <v>398</v>
      </c>
      <c r="C56" s="10">
        <v>0</v>
      </c>
      <c r="D56" s="10">
        <v>0</v>
      </c>
      <c r="E56" s="10" t="s">
        <v>398</v>
      </c>
      <c r="F56" s="10" t="s">
        <v>398</v>
      </c>
    </row>
    <row r="57" spans="1:6" x14ac:dyDescent="0.25">
      <c r="A57" s="11">
        <v>54</v>
      </c>
      <c r="B57" s="10" t="s">
        <v>398</v>
      </c>
      <c r="C57" s="10">
        <v>0</v>
      </c>
      <c r="D57" s="10">
        <v>0</v>
      </c>
      <c r="E57" s="10" t="s">
        <v>398</v>
      </c>
      <c r="F57" s="10" t="s">
        <v>398</v>
      </c>
    </row>
    <row r="58" spans="1:6" x14ac:dyDescent="0.25">
      <c r="A58" s="11">
        <v>55</v>
      </c>
      <c r="B58" s="10" t="s">
        <v>398</v>
      </c>
      <c r="C58" s="10">
        <v>0</v>
      </c>
      <c r="D58" s="10">
        <v>0</v>
      </c>
      <c r="E58" s="10" t="s">
        <v>398</v>
      </c>
      <c r="F58" s="10" t="s">
        <v>398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Tabla_564808</vt:lpstr>
      <vt:lpstr>Tabla_564795</vt:lpstr>
      <vt:lpstr>Tabla_564809</vt:lpstr>
      <vt:lpstr>Tabla_564779</vt:lpstr>
      <vt:lpstr>Tabla_564799</vt:lpstr>
      <vt:lpstr>Tabla_564786</vt:lpstr>
      <vt:lpstr>Tabla_564796</vt:lpstr>
      <vt:lpstr>Tabla_564787</vt:lpstr>
      <vt:lpstr>Tabla_564788</vt:lpstr>
      <vt:lpstr>Tabla_564806</vt:lpstr>
      <vt:lpstr>Tabla_564810</vt:lpstr>
      <vt:lpstr>Tabla_564807</vt:lpstr>
      <vt:lpstr>Tabla_564811</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AUX TESORERIA</cp:lastModifiedBy>
  <dcterms:created xsi:type="dcterms:W3CDTF">2024-04-19T16:45:46Z</dcterms:created>
  <dcterms:modified xsi:type="dcterms:W3CDTF">2025-04-24T03:04:44Z</dcterms:modified>
</cp:coreProperties>
</file>